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8515" windowHeight="12555"/>
  </bookViews>
  <sheets>
    <sheet name="расчет по кафедрам" sheetId="1" r:id="rId1"/>
  </sheets>
  <definedNames>
    <definedName name="_xlnm._FilterDatabase" localSheetId="0" hidden="1">'расчет по кафедрам'!$A$14:$BE$115</definedName>
  </definedNames>
  <calcPr calcId="145621"/>
</workbook>
</file>

<file path=xl/calcChain.xml><?xml version="1.0" encoding="utf-8"?>
<calcChain xmlns="http://schemas.openxmlformats.org/spreadsheetml/2006/main">
  <c r="AS115" i="1" l="1"/>
  <c r="AQ115" i="1"/>
  <c r="AO115" i="1"/>
  <c r="AM115" i="1"/>
  <c r="AK115" i="1"/>
  <c r="AI115" i="1"/>
  <c r="AG115" i="1"/>
  <c r="AE115" i="1"/>
  <c r="AC115" i="1"/>
  <c r="AA115" i="1"/>
  <c r="Y115" i="1"/>
  <c r="W115" i="1"/>
  <c r="U115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AS113" i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AS112" i="1"/>
  <c r="AQ112" i="1"/>
  <c r="AO112" i="1"/>
  <c r="AM112" i="1"/>
  <c r="AK112" i="1"/>
  <c r="AI112" i="1"/>
  <c r="AG112" i="1"/>
  <c r="AE112" i="1"/>
  <c r="AC112" i="1"/>
  <c r="AA112" i="1"/>
  <c r="Y112" i="1"/>
  <c r="W112" i="1"/>
  <c r="U112" i="1"/>
  <c r="AS111" i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AS110" i="1"/>
  <c r="AQ110" i="1"/>
  <c r="AO110" i="1"/>
  <c r="AM110" i="1"/>
  <c r="AK110" i="1"/>
  <c r="AI110" i="1"/>
  <c r="AG110" i="1"/>
  <c r="AE110" i="1"/>
  <c r="AC110" i="1"/>
  <c r="AA110" i="1"/>
  <c r="Y110" i="1"/>
  <c r="W110" i="1"/>
  <c r="U110" i="1"/>
  <c r="AS109" i="1"/>
  <c r="AQ109" i="1"/>
  <c r="AO109" i="1"/>
  <c r="AM109" i="1"/>
  <c r="AK109" i="1"/>
  <c r="AI109" i="1"/>
  <c r="AG109" i="1"/>
  <c r="AE109" i="1"/>
  <c r="AC109" i="1"/>
  <c r="AA109" i="1"/>
  <c r="Y109" i="1"/>
  <c r="W109" i="1"/>
  <c r="U109" i="1"/>
  <c r="AS108" i="1"/>
  <c r="AQ108" i="1"/>
  <c r="AO108" i="1"/>
  <c r="AM108" i="1"/>
  <c r="AK108" i="1"/>
  <c r="AI108" i="1"/>
  <c r="AG108" i="1"/>
  <c r="AE108" i="1"/>
  <c r="AC108" i="1"/>
  <c r="AA108" i="1"/>
  <c r="Y108" i="1"/>
  <c r="W108" i="1"/>
  <c r="U108" i="1"/>
  <c r="AS107" i="1"/>
  <c r="AQ107" i="1"/>
  <c r="AO107" i="1"/>
  <c r="AM107" i="1"/>
  <c r="AK107" i="1"/>
  <c r="AI107" i="1"/>
  <c r="AG107" i="1"/>
  <c r="AE107" i="1"/>
  <c r="AC107" i="1"/>
  <c r="AA107" i="1"/>
  <c r="Y107" i="1"/>
  <c r="W107" i="1"/>
  <c r="U107" i="1"/>
  <c r="AS106" i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AS105" i="1"/>
  <c r="AQ105" i="1"/>
  <c r="AO105" i="1"/>
  <c r="AM105" i="1"/>
  <c r="AK105" i="1"/>
  <c r="AI105" i="1"/>
  <c r="AG105" i="1"/>
  <c r="AE105" i="1"/>
  <c r="AC105" i="1"/>
  <c r="AA105" i="1"/>
  <c r="Y105" i="1"/>
  <c r="W105" i="1"/>
  <c r="U105" i="1"/>
  <c r="AS104" i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AS103" i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AS101" i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AS100" i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AS99" i="1"/>
  <c r="AQ99" i="1"/>
  <c r="AO99" i="1"/>
  <c r="AM99" i="1"/>
  <c r="AK99" i="1"/>
  <c r="AI99" i="1"/>
  <c r="AG99" i="1"/>
  <c r="AE99" i="1"/>
  <c r="AC99" i="1"/>
  <c r="AA99" i="1"/>
  <c r="Y99" i="1"/>
  <c r="W99" i="1"/>
  <c r="U99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AS97" i="1"/>
  <c r="AQ97" i="1"/>
  <c r="AO97" i="1"/>
  <c r="AM97" i="1"/>
  <c r="AK97" i="1"/>
  <c r="AI97" i="1"/>
  <c r="AG97" i="1"/>
  <c r="AE97" i="1"/>
  <c r="AC97" i="1"/>
  <c r="AA97" i="1"/>
  <c r="Y97" i="1"/>
  <c r="W97" i="1"/>
  <c r="U97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AS95" i="1"/>
  <c r="AQ95" i="1"/>
  <c r="AO95" i="1"/>
  <c r="AM95" i="1"/>
  <c r="AK95" i="1"/>
  <c r="AI95" i="1"/>
  <c r="AG95" i="1"/>
  <c r="AE95" i="1"/>
  <c r="AC95" i="1"/>
  <c r="AA95" i="1"/>
  <c r="Y95" i="1"/>
  <c r="W95" i="1"/>
  <c r="U95" i="1"/>
  <c r="AS94" i="1"/>
  <c r="AQ94" i="1"/>
  <c r="AO94" i="1"/>
  <c r="AM94" i="1"/>
  <c r="AK94" i="1"/>
  <c r="AI94" i="1"/>
  <c r="AG94" i="1"/>
  <c r="AE94" i="1"/>
  <c r="AC94" i="1"/>
  <c r="AA94" i="1"/>
  <c r="Y94" i="1"/>
  <c r="W94" i="1"/>
  <c r="U94" i="1"/>
  <c r="AS93" i="1"/>
  <c r="AQ93" i="1"/>
  <c r="AO93" i="1"/>
  <c r="AM93" i="1"/>
  <c r="AK93" i="1"/>
  <c r="AI93" i="1"/>
  <c r="AG93" i="1"/>
  <c r="AE93" i="1"/>
  <c r="AC93" i="1"/>
  <c r="AA93" i="1"/>
  <c r="Y93" i="1"/>
  <c r="W93" i="1"/>
  <c r="U93" i="1"/>
  <c r="AS92" i="1"/>
  <c r="AQ92" i="1"/>
  <c r="AO92" i="1"/>
  <c r="AM92" i="1"/>
  <c r="AK92" i="1"/>
  <c r="AI92" i="1"/>
  <c r="AG92" i="1"/>
  <c r="AE92" i="1"/>
  <c r="AC92" i="1"/>
  <c r="AA92" i="1"/>
  <c r="Y92" i="1"/>
  <c r="W92" i="1"/>
  <c r="U92" i="1"/>
  <c r="AS91" i="1"/>
  <c r="AQ91" i="1"/>
  <c r="AO91" i="1"/>
  <c r="AM91" i="1"/>
  <c r="AK91" i="1"/>
  <c r="AI91" i="1"/>
  <c r="AG91" i="1"/>
  <c r="AE91" i="1"/>
  <c r="AC91" i="1"/>
  <c r="AA91" i="1"/>
  <c r="Y91" i="1"/>
  <c r="W91" i="1"/>
  <c r="U91" i="1"/>
  <c r="AS90" i="1"/>
  <c r="AQ90" i="1"/>
  <c r="AO90" i="1"/>
  <c r="AM90" i="1"/>
  <c r="AK90" i="1"/>
  <c r="AI90" i="1"/>
  <c r="AG90" i="1"/>
  <c r="AE90" i="1"/>
  <c r="AC90" i="1"/>
  <c r="AA90" i="1"/>
  <c r="Y90" i="1"/>
  <c r="W90" i="1"/>
  <c r="U90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AS88" i="1"/>
  <c r="AQ88" i="1"/>
  <c r="AO88" i="1"/>
  <c r="AM88" i="1"/>
  <c r="AK88" i="1"/>
  <c r="AI88" i="1"/>
  <c r="AG88" i="1"/>
  <c r="AE88" i="1"/>
  <c r="AC88" i="1"/>
  <c r="AA88" i="1"/>
  <c r="Y88" i="1"/>
  <c r="W88" i="1"/>
  <c r="U88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AS86" i="1"/>
  <c r="AQ86" i="1"/>
  <c r="AO86" i="1"/>
  <c r="AM86" i="1"/>
  <c r="AK86" i="1"/>
  <c r="AI86" i="1"/>
  <c r="AG86" i="1"/>
  <c r="AE86" i="1"/>
  <c r="AC86" i="1"/>
  <c r="AA86" i="1"/>
  <c r="Y86" i="1"/>
  <c r="W86" i="1"/>
  <c r="U86" i="1"/>
  <c r="AS85" i="1"/>
  <c r="AQ85" i="1"/>
  <c r="AO85" i="1"/>
  <c r="AM85" i="1"/>
  <c r="AK85" i="1"/>
  <c r="AI85" i="1"/>
  <c r="AG85" i="1"/>
  <c r="AE85" i="1"/>
  <c r="AC85" i="1"/>
  <c r="AA85" i="1"/>
  <c r="Y85" i="1"/>
  <c r="W85" i="1"/>
  <c r="U85" i="1"/>
  <c r="AS84" i="1"/>
  <c r="AQ84" i="1"/>
  <c r="AO84" i="1"/>
  <c r="AM84" i="1"/>
  <c r="AK84" i="1"/>
  <c r="AI84" i="1"/>
  <c r="AG84" i="1"/>
  <c r="AE84" i="1"/>
  <c r="AC84" i="1"/>
  <c r="AA84" i="1"/>
  <c r="Y84" i="1"/>
  <c r="W84" i="1"/>
  <c r="U84" i="1"/>
  <c r="AS83" i="1"/>
  <c r="AQ83" i="1"/>
  <c r="AO83" i="1"/>
  <c r="AM83" i="1"/>
  <c r="AK83" i="1"/>
  <c r="AI83" i="1"/>
  <c r="AG83" i="1"/>
  <c r="AE83" i="1"/>
  <c r="AC83" i="1"/>
  <c r="AA83" i="1"/>
  <c r="Y83" i="1"/>
  <c r="W83" i="1"/>
  <c r="U83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AS80" i="1"/>
  <c r="AQ80" i="1"/>
  <c r="AO80" i="1"/>
  <c r="AM80" i="1"/>
  <c r="AK80" i="1"/>
  <c r="AI80" i="1"/>
  <c r="AG80" i="1"/>
  <c r="AE80" i="1"/>
  <c r="AC80" i="1"/>
  <c r="AA80" i="1"/>
  <c r="Y80" i="1"/>
  <c r="W80" i="1"/>
  <c r="U80" i="1"/>
  <c r="AS79" i="1"/>
  <c r="AQ79" i="1"/>
  <c r="AO79" i="1"/>
  <c r="AM79" i="1"/>
  <c r="AK79" i="1"/>
  <c r="AI79" i="1"/>
  <c r="AG79" i="1"/>
  <c r="AE79" i="1"/>
  <c r="AC79" i="1"/>
  <c r="AA79" i="1"/>
  <c r="Y79" i="1"/>
  <c r="W79" i="1"/>
  <c r="U79" i="1"/>
  <c r="AS78" i="1"/>
  <c r="AQ78" i="1"/>
  <c r="AO78" i="1"/>
  <c r="AM78" i="1"/>
  <c r="AK78" i="1"/>
  <c r="AI78" i="1"/>
  <c r="AG78" i="1"/>
  <c r="AE78" i="1"/>
  <c r="AC78" i="1"/>
  <c r="AA78" i="1"/>
  <c r="Y78" i="1"/>
  <c r="W78" i="1"/>
  <c r="U78" i="1"/>
  <c r="AS77" i="1"/>
  <c r="AQ77" i="1"/>
  <c r="AO77" i="1"/>
  <c r="AM77" i="1"/>
  <c r="AK77" i="1"/>
  <c r="AI77" i="1"/>
  <c r="AG77" i="1"/>
  <c r="AE77" i="1"/>
  <c r="AC77" i="1"/>
  <c r="AA77" i="1"/>
  <c r="Y77" i="1"/>
  <c r="W77" i="1"/>
  <c r="U77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AS73" i="1"/>
  <c r="AQ73" i="1"/>
  <c r="AO73" i="1"/>
  <c r="AM73" i="1"/>
  <c r="AK73" i="1"/>
  <c r="AI73" i="1"/>
  <c r="AG73" i="1"/>
  <c r="AE73" i="1"/>
  <c r="AC73" i="1"/>
  <c r="AA73" i="1"/>
  <c r="Y73" i="1"/>
  <c r="W73" i="1"/>
  <c r="U73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AS71" i="1"/>
  <c r="AQ71" i="1"/>
  <c r="AO71" i="1"/>
  <c r="AM71" i="1"/>
  <c r="AK71" i="1"/>
  <c r="AI71" i="1"/>
  <c r="AG71" i="1"/>
  <c r="AE71" i="1"/>
  <c r="AC71" i="1"/>
  <c r="AA71" i="1"/>
  <c r="Y71" i="1"/>
  <c r="W71" i="1"/>
  <c r="U71" i="1"/>
  <c r="AS70" i="1"/>
  <c r="AQ70" i="1"/>
  <c r="AO70" i="1"/>
  <c r="AM70" i="1"/>
  <c r="AK70" i="1"/>
  <c r="AI70" i="1"/>
  <c r="AG70" i="1"/>
  <c r="AE70" i="1"/>
  <c r="AC70" i="1"/>
  <c r="AA70" i="1"/>
  <c r="Y70" i="1"/>
  <c r="W70" i="1"/>
  <c r="U70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AS58" i="1"/>
  <c r="AQ58" i="1"/>
  <c r="AO58" i="1"/>
  <c r="AM58" i="1"/>
  <c r="AK58" i="1"/>
  <c r="AI58" i="1"/>
  <c r="AG58" i="1"/>
  <c r="AE58" i="1"/>
  <c r="AC58" i="1"/>
  <c r="AA58" i="1"/>
  <c r="Y58" i="1"/>
  <c r="W58" i="1"/>
  <c r="U58" i="1"/>
  <c r="AS57" i="1"/>
  <c r="AQ57" i="1"/>
  <c r="AO57" i="1"/>
  <c r="AM57" i="1"/>
  <c r="AK57" i="1"/>
  <c r="AI57" i="1"/>
  <c r="AG57" i="1"/>
  <c r="AE57" i="1"/>
  <c r="AC57" i="1"/>
  <c r="AA57" i="1"/>
  <c r="Y57" i="1"/>
  <c r="W57" i="1"/>
  <c r="U57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AS55" i="1"/>
  <c r="AQ55" i="1"/>
  <c r="AO55" i="1"/>
  <c r="AM55" i="1"/>
  <c r="AK55" i="1"/>
  <c r="AI55" i="1"/>
  <c r="AG55" i="1"/>
  <c r="AE55" i="1"/>
  <c r="AC55" i="1"/>
  <c r="AA55" i="1"/>
  <c r="Y55" i="1"/>
  <c r="W55" i="1"/>
  <c r="U55" i="1"/>
  <c r="AS54" i="1"/>
  <c r="AQ54" i="1"/>
  <c r="AO54" i="1"/>
  <c r="AM54" i="1"/>
  <c r="AK54" i="1"/>
  <c r="AI54" i="1"/>
  <c r="AG54" i="1"/>
  <c r="AE54" i="1"/>
  <c r="AC54" i="1"/>
  <c r="AA54" i="1"/>
  <c r="Y54" i="1"/>
  <c r="W54" i="1"/>
  <c r="U54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AS51" i="1"/>
  <c r="AQ51" i="1"/>
  <c r="AO51" i="1"/>
  <c r="AM51" i="1"/>
  <c r="AK51" i="1"/>
  <c r="AI51" i="1"/>
  <c r="AG51" i="1"/>
  <c r="AE51" i="1"/>
  <c r="AC51" i="1"/>
  <c r="AA51" i="1"/>
  <c r="Y51" i="1"/>
  <c r="W51" i="1"/>
  <c r="U51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AS48" i="1"/>
  <c r="AQ48" i="1"/>
  <c r="AO48" i="1"/>
  <c r="AM48" i="1"/>
  <c r="AK48" i="1"/>
  <c r="AI48" i="1"/>
  <c r="AG48" i="1"/>
  <c r="AE48" i="1"/>
  <c r="AC48" i="1"/>
  <c r="AA48" i="1"/>
  <c r="Y48" i="1"/>
  <c r="W48" i="1"/>
  <c r="U48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AS46" i="1"/>
  <c r="AQ46" i="1"/>
  <c r="AO46" i="1"/>
  <c r="AM46" i="1"/>
  <c r="AK46" i="1"/>
  <c r="AI46" i="1"/>
  <c r="AG46" i="1"/>
  <c r="AE46" i="1"/>
  <c r="AC46" i="1"/>
  <c r="AA46" i="1"/>
  <c r="Y46" i="1"/>
  <c r="W46" i="1"/>
  <c r="U46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AS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AQ23" i="1" s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AS18" i="1"/>
  <c r="AQ18" i="1"/>
  <c r="AO18" i="1"/>
  <c r="AM18" i="1"/>
  <c r="AK18" i="1"/>
  <c r="AI18" i="1"/>
  <c r="AE18" i="1"/>
  <c r="AC18" i="1"/>
  <c r="AA18" i="1"/>
  <c r="Y18" i="1"/>
  <c r="W18" i="1"/>
  <c r="U18" i="1"/>
  <c r="N18" i="1"/>
  <c r="AG18" i="1" s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V7" i="1"/>
  <c r="T8" i="1" s="1"/>
  <c r="U5" i="1"/>
  <c r="T5" i="1"/>
  <c r="S5" i="1"/>
  <c r="R5" i="1"/>
  <c r="Q5" i="1"/>
  <c r="P5" i="1"/>
  <c r="O5" i="1"/>
  <c r="N5" i="1"/>
  <c r="M5" i="1"/>
  <c r="L5" i="1"/>
  <c r="K5" i="1"/>
  <c r="J5" i="1"/>
  <c r="I5" i="1"/>
  <c r="Z15" i="1" l="1"/>
  <c r="X30" i="1" s="1"/>
  <c r="K8" i="1"/>
  <c r="AJ15" i="1"/>
  <c r="AH18" i="1" s="1"/>
  <c r="J8" i="1"/>
  <c r="S8" i="1"/>
  <c r="AP15" i="1"/>
  <c r="AN30" i="1" s="1"/>
  <c r="O8" i="1"/>
  <c r="I8" i="1"/>
  <c r="Q8" i="1"/>
  <c r="AD15" i="1"/>
  <c r="AB19" i="1" s="1"/>
  <c r="N8" i="1"/>
  <c r="U8" i="1"/>
  <c r="AN15" i="1"/>
  <c r="AL107" i="1" s="1"/>
  <c r="AL15" i="1"/>
  <c r="AJ101" i="1" s="1"/>
  <c r="AT15" i="1"/>
  <c r="AR19" i="1" s="1"/>
  <c r="AV15" i="1"/>
  <c r="AT28" i="1" s="1"/>
  <c r="AF15" i="1"/>
  <c r="AD28" i="1" s="1"/>
  <c r="M8" i="1"/>
  <c r="R8" i="1"/>
  <c r="AL111" i="1"/>
  <c r="AJ106" i="1"/>
  <c r="AH103" i="1"/>
  <c r="AH75" i="1"/>
  <c r="AH84" i="1"/>
  <c r="AH60" i="1"/>
  <c r="AH63" i="1"/>
  <c r="X15" i="1"/>
  <c r="V17" i="1" s="1"/>
  <c r="AH15" i="1"/>
  <c r="AF17" i="1" s="1"/>
  <c r="AB20" i="1"/>
  <c r="AB21" i="1"/>
  <c r="AH25" i="1"/>
  <c r="L8" i="1"/>
  <c r="P8" i="1"/>
  <c r="AB15" i="1"/>
  <c r="Z29" i="1" s="1"/>
  <c r="AR15" i="1"/>
  <c r="AP25" i="1" s="1"/>
  <c r="AH17" i="1"/>
  <c r="AN18" i="1"/>
  <c r="Z23" i="1"/>
  <c r="AB25" i="1"/>
  <c r="AN26" i="1"/>
  <c r="AH28" i="1"/>
  <c r="AN32" i="1"/>
  <c r="X37" i="1"/>
  <c r="AB40" i="1"/>
  <c r="X45" i="1"/>
  <c r="AB47" i="1"/>
  <c r="AJ47" i="1"/>
  <c r="AJ55" i="1"/>
  <c r="AB63" i="1"/>
  <c r="AJ63" i="1"/>
  <c r="X113" i="1"/>
  <c r="X97" i="1"/>
  <c r="X85" i="1"/>
  <c r="X90" i="1"/>
  <c r="X115" i="1"/>
  <c r="X111" i="1"/>
  <c r="X69" i="1"/>
  <c r="X65" i="1"/>
  <c r="AD100" i="1"/>
  <c r="AN113" i="1"/>
  <c r="AN109" i="1"/>
  <c r="AN97" i="1"/>
  <c r="AN93" i="1"/>
  <c r="AN81" i="1"/>
  <c r="AN77" i="1"/>
  <c r="AN98" i="1"/>
  <c r="AN94" i="1"/>
  <c r="AN82" i="1"/>
  <c r="AN78" i="1"/>
  <c r="AN107" i="1"/>
  <c r="AN95" i="1"/>
  <c r="AN46" i="1"/>
  <c r="AN42" i="1"/>
  <c r="AN65" i="1"/>
  <c r="AN61" i="1"/>
  <c r="AT91" i="1"/>
  <c r="AT75" i="1"/>
  <c r="AT44" i="1"/>
  <c r="AB18" i="1"/>
  <c r="AN19" i="1"/>
  <c r="AB22" i="1"/>
  <c r="AP34" i="1"/>
  <c r="AN38" i="1"/>
  <c r="AH39" i="1"/>
  <c r="AD41" i="1"/>
  <c r="AN44" i="1"/>
  <c r="V45" i="1"/>
  <c r="X48" i="1"/>
  <c r="AN48" i="1"/>
  <c r="AH51" i="1"/>
  <c r="AN52" i="1"/>
  <c r="AD53" i="1"/>
  <c r="AT61" i="1"/>
  <c r="AB66" i="1"/>
  <c r="AB74" i="1"/>
  <c r="AR74" i="1"/>
  <c r="AB113" i="1"/>
  <c r="AB109" i="1"/>
  <c r="AB97" i="1"/>
  <c r="AB93" i="1"/>
  <c r="AB81" i="1"/>
  <c r="AB77" i="1"/>
  <c r="AB90" i="1"/>
  <c r="AB86" i="1"/>
  <c r="AB115" i="1"/>
  <c r="AB111" i="1"/>
  <c r="AB46" i="1"/>
  <c r="AB42" i="1"/>
  <c r="AB69" i="1"/>
  <c r="AB65" i="1"/>
  <c r="AB61" i="1"/>
  <c r="AB57" i="1"/>
  <c r="AR86" i="1"/>
  <c r="X16" i="1"/>
  <c r="AB16" i="1"/>
  <c r="AN16" i="1"/>
  <c r="AN20" i="1"/>
  <c r="AB23" i="1"/>
  <c r="AH23" i="1"/>
  <c r="AB24" i="1"/>
  <c r="AN24" i="1"/>
  <c r="AD26" i="1"/>
  <c r="AB27" i="1"/>
  <c r="X28" i="1"/>
  <c r="AB28" i="1"/>
  <c r="AN28" i="1"/>
  <c r="AB31" i="1"/>
  <c r="AH31" i="1"/>
  <c r="AJ33" i="1"/>
  <c r="AN34" i="1"/>
  <c r="X35" i="1"/>
  <c r="AN35" i="1"/>
  <c r="AT36" i="1"/>
  <c r="AB37" i="1"/>
  <c r="AB38" i="1"/>
  <c r="X39" i="1"/>
  <c r="AN39" i="1"/>
  <c r="AJ40" i="1"/>
  <c r="AB41" i="1"/>
  <c r="AR41" i="1"/>
  <c r="AN43" i="1"/>
  <c r="AB45" i="1"/>
  <c r="AR45" i="1"/>
  <c r="X47" i="1"/>
  <c r="AN47" i="1"/>
  <c r="AB49" i="1"/>
  <c r="AP50" i="1"/>
  <c r="X51" i="1"/>
  <c r="AN51" i="1"/>
  <c r="AB53" i="1"/>
  <c r="AJ53" i="1"/>
  <c r="Z54" i="1"/>
  <c r="AH54" i="1"/>
  <c r="AN55" i="1"/>
  <c r="V56" i="1"/>
  <c r="AN59" i="1"/>
  <c r="AT60" i="1"/>
  <c r="X63" i="1"/>
  <c r="AN63" i="1"/>
  <c r="V64" i="1"/>
  <c r="X67" i="1"/>
  <c r="AN67" i="1"/>
  <c r="V68" i="1"/>
  <c r="AF71" i="1"/>
  <c r="AN71" i="1"/>
  <c r="AL72" i="1"/>
  <c r="AD19" i="1"/>
  <c r="AT19" i="1"/>
  <c r="AH20" i="1"/>
  <c r="AN21" i="1"/>
  <c r="AJ22" i="1"/>
  <c r="X25" i="1"/>
  <c r="AN25" i="1"/>
  <c r="AN29" i="1"/>
  <c r="AJ32" i="1"/>
  <c r="AT32" i="1"/>
  <c r="AH33" i="1"/>
  <c r="AN33" i="1"/>
  <c r="AB34" i="1"/>
  <c r="AR34" i="1"/>
  <c r="X36" i="1"/>
  <c r="AH36" i="1"/>
  <c r="AN36" i="1"/>
  <c r="AH37" i="1"/>
  <c r="X40" i="1"/>
  <c r="AN40" i="1"/>
  <c r="Z41" i="1"/>
  <c r="AH41" i="1"/>
  <c r="AB44" i="1"/>
  <c r="AJ44" i="1"/>
  <c r="Z45" i="1"/>
  <c r="AD47" i="1"/>
  <c r="AT47" i="1"/>
  <c r="AB48" i="1"/>
  <c r="AJ48" i="1"/>
  <c r="Z49" i="1"/>
  <c r="AH49" i="1"/>
  <c r="AB52" i="1"/>
  <c r="AJ52" i="1"/>
  <c r="Z53" i="1"/>
  <c r="AH53" i="1"/>
  <c r="AD55" i="1"/>
  <c r="AT55" i="1"/>
  <c r="Z57" i="1"/>
  <c r="AH57" i="1"/>
  <c r="X58" i="1"/>
  <c r="AN58" i="1"/>
  <c r="Z61" i="1"/>
  <c r="AH61" i="1"/>
  <c r="X62" i="1"/>
  <c r="AN62" i="1"/>
  <c r="Z65" i="1"/>
  <c r="AH65" i="1"/>
  <c r="AP65" i="1"/>
  <c r="AN66" i="1"/>
  <c r="Z69" i="1"/>
  <c r="AH69" i="1"/>
  <c r="X70" i="1"/>
  <c r="AN70" i="1"/>
  <c r="Z73" i="1"/>
  <c r="X74" i="1"/>
  <c r="AN74" i="1"/>
  <c r="AB56" i="1"/>
  <c r="AB60" i="1"/>
  <c r="Z62" i="1"/>
  <c r="AP62" i="1"/>
  <c r="AB64" i="1"/>
  <c r="AB68" i="1"/>
  <c r="Z70" i="1"/>
  <c r="AB72" i="1"/>
  <c r="AJ75" i="1"/>
  <c r="AD78" i="1"/>
  <c r="AL78" i="1"/>
  <c r="AB79" i="1"/>
  <c r="AJ79" i="1"/>
  <c r="AB83" i="1"/>
  <c r="AJ83" i="1"/>
  <c r="AT86" i="1"/>
  <c r="AB87" i="1"/>
  <c r="AJ87" i="1"/>
  <c r="AB91" i="1"/>
  <c r="AJ91" i="1"/>
  <c r="AD94" i="1"/>
  <c r="AB95" i="1"/>
  <c r="Z96" i="1"/>
  <c r="AT98" i="1"/>
  <c r="AB99" i="1"/>
  <c r="AJ99" i="1"/>
  <c r="AB103" i="1"/>
  <c r="AJ103" i="1"/>
  <c r="AT106" i="1"/>
  <c r="AB107" i="1"/>
  <c r="AJ107" i="1"/>
  <c r="AD110" i="1"/>
  <c r="Z112" i="1"/>
  <c r="AH112" i="1"/>
  <c r="AT58" i="1"/>
  <c r="AF60" i="1"/>
  <c r="AF64" i="1"/>
  <c r="AD66" i="1"/>
  <c r="AT74" i="1"/>
  <c r="X76" i="1"/>
  <c r="AN76" i="1"/>
  <c r="AD77" i="1"/>
  <c r="X80" i="1"/>
  <c r="AF80" i="1"/>
  <c r="AN80" i="1"/>
  <c r="AD81" i="1"/>
  <c r="AT81" i="1"/>
  <c r="X84" i="1"/>
  <c r="AF84" i="1"/>
  <c r="AN84" i="1"/>
  <c r="X88" i="1"/>
  <c r="AN88" i="1"/>
  <c r="X92" i="1"/>
  <c r="AN92" i="1"/>
  <c r="AD93" i="1"/>
  <c r="AB94" i="1"/>
  <c r="X96" i="1"/>
  <c r="AF96" i="1"/>
  <c r="AN96" i="1"/>
  <c r="AD97" i="1"/>
  <c r="X100" i="1"/>
  <c r="AF100" i="1"/>
  <c r="AN100" i="1"/>
  <c r="X104" i="1"/>
  <c r="AN104" i="1"/>
  <c r="V105" i="1"/>
  <c r="AB106" i="1"/>
  <c r="X108" i="1"/>
  <c r="AN108" i="1"/>
  <c r="AB110" i="1"/>
  <c r="AJ110" i="1"/>
  <c r="X112" i="1"/>
  <c r="AN112" i="1"/>
  <c r="AB114" i="1"/>
  <c r="AJ114" i="1"/>
  <c r="AJ56" i="1"/>
  <c r="AH58" i="1"/>
  <c r="AJ60" i="1"/>
  <c r="AH62" i="1"/>
  <c r="AJ64" i="1"/>
  <c r="AH66" i="1"/>
  <c r="AJ68" i="1"/>
  <c r="AH70" i="1"/>
  <c r="AJ72" i="1"/>
  <c r="AH74" i="1"/>
  <c r="AN75" i="1"/>
  <c r="Z78" i="1"/>
  <c r="AH78" i="1"/>
  <c r="X79" i="1"/>
  <c r="AF79" i="1"/>
  <c r="AN79" i="1"/>
  <c r="Z82" i="1"/>
  <c r="AH82" i="1"/>
  <c r="AP82" i="1"/>
  <c r="X83" i="1"/>
  <c r="AN83" i="1"/>
  <c r="Z86" i="1"/>
  <c r="AH86" i="1"/>
  <c r="X87" i="1"/>
  <c r="AN87" i="1"/>
  <c r="Z90" i="1"/>
  <c r="AH90" i="1"/>
  <c r="X91" i="1"/>
  <c r="AN91" i="1"/>
  <c r="Z94" i="1"/>
  <c r="AH94" i="1"/>
  <c r="X95" i="1"/>
  <c r="AF95" i="1"/>
  <c r="Z98" i="1"/>
  <c r="AH98" i="1"/>
  <c r="AP98" i="1"/>
  <c r="X99" i="1"/>
  <c r="AN99" i="1"/>
  <c r="Z102" i="1"/>
  <c r="AH102" i="1"/>
  <c r="X103" i="1"/>
  <c r="AF103" i="1"/>
  <c r="AN103" i="1"/>
  <c r="Z106" i="1"/>
  <c r="AH106" i="1"/>
  <c r="AP106" i="1"/>
  <c r="X107" i="1"/>
  <c r="AD108" i="1"/>
  <c r="Z110" i="1"/>
  <c r="AH110" i="1"/>
  <c r="AT112" i="1"/>
  <c r="Z114" i="1"/>
  <c r="AH114" i="1"/>
  <c r="X56" i="1"/>
  <c r="AN56" i="1"/>
  <c r="X60" i="1"/>
  <c r="AN60" i="1"/>
  <c r="V62" i="1"/>
  <c r="X64" i="1"/>
  <c r="AN64" i="1"/>
  <c r="X68" i="1"/>
  <c r="AN68" i="1"/>
  <c r="X72" i="1"/>
  <c r="AN72" i="1"/>
  <c r="AB76" i="1"/>
  <c r="AJ76" i="1"/>
  <c r="Z77" i="1"/>
  <c r="AH77" i="1"/>
  <c r="AP77" i="1"/>
  <c r="AB80" i="1"/>
  <c r="AJ80" i="1"/>
  <c r="Z81" i="1"/>
  <c r="AH81" i="1"/>
  <c r="AB84" i="1"/>
  <c r="AJ84" i="1"/>
  <c r="Z85" i="1"/>
  <c r="AH85" i="1"/>
  <c r="X86" i="1"/>
  <c r="AB88" i="1"/>
  <c r="AJ88" i="1"/>
  <c r="AR88" i="1"/>
  <c r="Z89" i="1"/>
  <c r="AH89" i="1"/>
  <c r="AP89" i="1"/>
  <c r="AB92" i="1"/>
  <c r="AJ92" i="1"/>
  <c r="Z93" i="1"/>
  <c r="AH93" i="1"/>
  <c r="X94" i="1"/>
  <c r="AF94" i="1"/>
  <c r="AB96" i="1"/>
  <c r="AJ96" i="1"/>
  <c r="Z97" i="1"/>
  <c r="AH97" i="1"/>
  <c r="AP97" i="1"/>
  <c r="AB100" i="1"/>
  <c r="AJ100" i="1"/>
  <c r="Z101" i="1"/>
  <c r="AH101" i="1"/>
  <c r="AB104" i="1"/>
  <c r="AJ104" i="1"/>
  <c r="Z105" i="1"/>
  <c r="AH105" i="1"/>
  <c r="X106" i="1"/>
  <c r="AB108" i="1"/>
  <c r="AJ108" i="1"/>
  <c r="X110" i="1"/>
  <c r="AF110" i="1"/>
  <c r="AN110" i="1"/>
  <c r="AB112" i="1"/>
  <c r="AJ112" i="1"/>
  <c r="X114" i="1"/>
  <c r="AN114" i="1"/>
  <c r="AP101" i="1" l="1"/>
  <c r="AP93" i="1"/>
  <c r="AP85" i="1"/>
  <c r="AP110" i="1"/>
  <c r="AP90" i="1"/>
  <c r="AF87" i="1"/>
  <c r="AF112" i="1"/>
  <c r="AF92" i="1"/>
  <c r="AL85" i="1"/>
  <c r="AH96" i="1"/>
  <c r="Z74" i="1"/>
  <c r="Z66" i="1"/>
  <c r="AH73" i="1"/>
  <c r="AP69" i="1"/>
  <c r="X66" i="1"/>
  <c r="AH45" i="1"/>
  <c r="AP41" i="1"/>
  <c r="AH40" i="1"/>
  <c r="AH34" i="1"/>
  <c r="X33" i="1"/>
  <c r="X21" i="1"/>
  <c r="AD18" i="1"/>
  <c r="X71" i="1"/>
  <c r="AL64" i="1"/>
  <c r="X55" i="1"/>
  <c r="AH50" i="1"/>
  <c r="AH46" i="1"/>
  <c r="AH42" i="1"/>
  <c r="AH26" i="1"/>
  <c r="X24" i="1"/>
  <c r="X20" i="1"/>
  <c r="AR50" i="1"/>
  <c r="AJ70" i="1"/>
  <c r="AJ58" i="1"/>
  <c r="X44" i="1"/>
  <c r="AH35" i="1"/>
  <c r="X19" i="1"/>
  <c r="X42" i="1"/>
  <c r="X81" i="1"/>
  <c r="AB71" i="1"/>
  <c r="AB51" i="1"/>
  <c r="X41" i="1"/>
  <c r="AH32" i="1"/>
  <c r="AH24" i="1"/>
  <c r="AL16" i="1"/>
  <c r="X17" i="1"/>
  <c r="AH48" i="1"/>
  <c r="AH92" i="1"/>
  <c r="AL25" i="1"/>
  <c r="X23" i="1"/>
  <c r="AP37" i="1"/>
  <c r="AF35" i="1"/>
  <c r="AD65" i="1"/>
  <c r="AH109" i="1"/>
  <c r="AH91" i="1"/>
  <c r="AL109" i="1"/>
  <c r="V77" i="1"/>
  <c r="AD70" i="1"/>
  <c r="Z108" i="1"/>
  <c r="AD106" i="1"/>
  <c r="AD90" i="1"/>
  <c r="Z58" i="1"/>
  <c r="AL35" i="1"/>
  <c r="X59" i="1"/>
  <c r="Z46" i="1"/>
  <c r="X43" i="1"/>
  <c r="AH38" i="1"/>
  <c r="X34" i="1"/>
  <c r="AH30" i="1"/>
  <c r="AH27" i="1"/>
  <c r="AR85" i="1"/>
  <c r="AH55" i="1"/>
  <c r="X52" i="1"/>
  <c r="AH47" i="1"/>
  <c r="AH43" i="1"/>
  <c r="X38" i="1"/>
  <c r="AH21" i="1"/>
  <c r="AD87" i="1"/>
  <c r="X46" i="1"/>
  <c r="X98" i="1"/>
  <c r="X101" i="1"/>
  <c r="AD50" i="1"/>
  <c r="AJ43" i="1"/>
  <c r="AJ35" i="1"/>
  <c r="X22" i="1"/>
  <c r="AH29" i="1"/>
  <c r="AH19" i="1"/>
  <c r="AH59" i="1"/>
  <c r="AH52" i="1"/>
  <c r="AH113" i="1"/>
  <c r="AH108" i="1"/>
  <c r="AH99" i="1"/>
  <c r="AJ30" i="1"/>
  <c r="AL84" i="1"/>
  <c r="AH16" i="1"/>
  <c r="V39" i="1"/>
  <c r="Z42" i="1"/>
  <c r="V53" i="1"/>
  <c r="AL54" i="1"/>
  <c r="AH67" i="1"/>
  <c r="AH68" i="1"/>
  <c r="AH88" i="1"/>
  <c r="AH83" i="1"/>
  <c r="AH115" i="1"/>
  <c r="AL24" i="1"/>
  <c r="X31" i="1"/>
  <c r="AP112" i="1"/>
  <c r="AP66" i="1"/>
  <c r="AP49" i="1"/>
  <c r="AT56" i="1"/>
  <c r="AF43" i="1"/>
  <c r="AJ36" i="1"/>
  <c r="AD33" i="1"/>
  <c r="AJ29" i="1"/>
  <c r="AJ25" i="1"/>
  <c r="AF18" i="1"/>
  <c r="AB73" i="1"/>
  <c r="AB50" i="1"/>
  <c r="AB78" i="1"/>
  <c r="AB98" i="1"/>
  <c r="AB85" i="1"/>
  <c r="AB101" i="1"/>
  <c r="AB70" i="1"/>
  <c r="AJ62" i="1"/>
  <c r="AB58" i="1"/>
  <c r="AD49" i="1"/>
  <c r="AD45" i="1"/>
  <c r="AP43" i="1"/>
  <c r="AB32" i="1"/>
  <c r="AT105" i="1"/>
  <c r="AT107" i="1"/>
  <c r="AN69" i="1"/>
  <c r="AN50" i="1"/>
  <c r="AN111" i="1"/>
  <c r="AN86" i="1"/>
  <c r="AN102" i="1"/>
  <c r="AN85" i="1"/>
  <c r="AN101" i="1"/>
  <c r="AD71" i="1"/>
  <c r="X57" i="1"/>
  <c r="X73" i="1"/>
  <c r="X50" i="1"/>
  <c r="X78" i="1"/>
  <c r="X102" i="1"/>
  <c r="X89" i="1"/>
  <c r="X105" i="1"/>
  <c r="AP68" i="1"/>
  <c r="AB59" i="1"/>
  <c r="AN53" i="1"/>
  <c r="AN49" i="1"/>
  <c r="AD46" i="1"/>
  <c r="AB43" i="1"/>
  <c r="AJ39" i="1"/>
  <c r="AB35" i="1"/>
  <c r="X32" i="1"/>
  <c r="AB26" i="1"/>
  <c r="X18" i="1"/>
  <c r="X29" i="1"/>
  <c r="AH44" i="1"/>
  <c r="AH64" i="1"/>
  <c r="AH76" i="1"/>
  <c r="AH104" i="1"/>
  <c r="AH87" i="1"/>
  <c r="AH107" i="1"/>
  <c r="AJ28" i="1"/>
  <c r="AL21" i="1"/>
  <c r="AL79" i="1"/>
  <c r="AN27" i="1"/>
  <c r="AB17" i="1"/>
  <c r="AP70" i="1"/>
  <c r="AD39" i="1"/>
  <c r="AD32" i="1"/>
  <c r="AD72" i="1"/>
  <c r="AD68" i="1"/>
  <c r="AD56" i="1"/>
  <c r="AJ49" i="1"/>
  <c r="AP46" i="1"/>
  <c r="AJ45" i="1"/>
  <c r="AJ41" i="1"/>
  <c r="AF39" i="1"/>
  <c r="AJ37" i="1"/>
  <c r="AD34" i="1"/>
  <c r="AP17" i="1"/>
  <c r="AB75" i="1"/>
  <c r="AB54" i="1"/>
  <c r="AB82" i="1"/>
  <c r="AB102" i="1"/>
  <c r="AB89" i="1"/>
  <c r="AB105" i="1"/>
  <c r="AJ74" i="1"/>
  <c r="AJ66" i="1"/>
  <c r="AB62" i="1"/>
  <c r="AP55" i="1"/>
  <c r="AF25" i="1"/>
  <c r="AT80" i="1"/>
  <c r="AN57" i="1"/>
  <c r="AN73" i="1"/>
  <c r="AN54" i="1"/>
  <c r="AN115" i="1"/>
  <c r="AN90" i="1"/>
  <c r="AN106" i="1"/>
  <c r="AN89" i="1"/>
  <c r="AN105" i="1"/>
  <c r="AD80" i="1"/>
  <c r="X61" i="1"/>
  <c r="X75" i="1"/>
  <c r="X54" i="1"/>
  <c r="X82" i="1"/>
  <c r="X77" i="1"/>
  <c r="X93" i="1"/>
  <c r="X109" i="1"/>
  <c r="AJ67" i="1"/>
  <c r="AP56" i="1"/>
  <c r="X53" i="1"/>
  <c r="X49" i="1"/>
  <c r="AN45" i="1"/>
  <c r="AN41" i="1"/>
  <c r="AN37" i="1"/>
  <c r="AB33" i="1"/>
  <c r="AB30" i="1"/>
  <c r="X26" i="1"/>
  <c r="AN22" i="1"/>
  <c r="AN17" i="1"/>
  <c r="AJ54" i="1"/>
  <c r="AL71" i="1"/>
  <c r="AL95" i="1"/>
  <c r="X27" i="1"/>
  <c r="AP74" i="1"/>
  <c r="AP58" i="1"/>
  <c r="AP54" i="1"/>
  <c r="AT29" i="1"/>
  <c r="AP51" i="1"/>
  <c r="AT31" i="1"/>
  <c r="AP20" i="1"/>
  <c r="AT59" i="1"/>
  <c r="AT96" i="1"/>
  <c r="AD52" i="1"/>
  <c r="AD103" i="1"/>
  <c r="AJ71" i="1"/>
  <c r="AB67" i="1"/>
  <c r="AJ59" i="1"/>
  <c r="AB55" i="1"/>
  <c r="AJ51" i="1"/>
  <c r="AB39" i="1"/>
  <c r="AB36" i="1"/>
  <c r="AB29" i="1"/>
  <c r="AJ18" i="1"/>
  <c r="AH71" i="1"/>
  <c r="AH56" i="1"/>
  <c r="AH72" i="1"/>
  <c r="AH80" i="1"/>
  <c r="AH100" i="1"/>
  <c r="AH79" i="1"/>
  <c r="AH95" i="1"/>
  <c r="AH111" i="1"/>
  <c r="AJ23" i="1"/>
  <c r="AJ34" i="1"/>
  <c r="AJ69" i="1"/>
  <c r="AJ82" i="1"/>
  <c r="AJ93" i="1"/>
  <c r="AL19" i="1"/>
  <c r="AL100" i="1"/>
  <c r="AN31" i="1"/>
  <c r="AN23" i="1"/>
  <c r="AH22" i="1"/>
  <c r="AP47" i="1"/>
  <c r="AP38" i="1"/>
  <c r="AJ20" i="1"/>
  <c r="AJ17" i="1"/>
  <c r="AJ73" i="1"/>
  <c r="AJ90" i="1"/>
  <c r="AJ97" i="1"/>
  <c r="AP60" i="1"/>
  <c r="AJ27" i="1"/>
  <c r="AJ38" i="1"/>
  <c r="AJ57" i="1"/>
  <c r="AJ95" i="1"/>
  <c r="AJ77" i="1"/>
  <c r="Z56" i="1"/>
  <c r="AJ42" i="1"/>
  <c r="AJ115" i="1"/>
  <c r="AJ94" i="1"/>
  <c r="AJ81" i="1"/>
  <c r="AJ105" i="1"/>
  <c r="Z64" i="1"/>
  <c r="Z31" i="1"/>
  <c r="AJ26" i="1"/>
  <c r="AJ16" i="1"/>
  <c r="AJ61" i="1"/>
  <c r="AJ50" i="1"/>
  <c r="AJ78" i="1"/>
  <c r="AJ98" i="1"/>
  <c r="AJ89" i="1"/>
  <c r="AJ109" i="1"/>
  <c r="Z72" i="1"/>
  <c r="AR17" i="1"/>
  <c r="V66" i="1"/>
  <c r="V112" i="1"/>
  <c r="V96" i="1"/>
  <c r="AR114" i="1"/>
  <c r="V102" i="1"/>
  <c r="V90" i="1"/>
  <c r="V86" i="1"/>
  <c r="AR79" i="1"/>
  <c r="AR52" i="1"/>
  <c r="V23" i="1"/>
  <c r="AR20" i="1"/>
  <c r="AR37" i="1"/>
  <c r="AR65" i="1"/>
  <c r="AR107" i="1"/>
  <c r="AR98" i="1"/>
  <c r="AR97" i="1"/>
  <c r="V65" i="1"/>
  <c r="V61" i="1"/>
  <c r="AR43" i="1"/>
  <c r="AR36" i="1"/>
  <c r="V20" i="1"/>
  <c r="V8" i="1"/>
  <c r="AR112" i="1"/>
  <c r="AR100" i="1"/>
  <c r="V70" i="1"/>
  <c r="V108" i="1"/>
  <c r="V106" i="1"/>
  <c r="AR99" i="1"/>
  <c r="AR83" i="1"/>
  <c r="V55" i="1"/>
  <c r="AR44" i="1"/>
  <c r="V27" i="1"/>
  <c r="AR53" i="1"/>
  <c r="AR69" i="1"/>
  <c r="AR111" i="1"/>
  <c r="AR102" i="1"/>
  <c r="AR101" i="1"/>
  <c r="AR58" i="1"/>
  <c r="V49" i="1"/>
  <c r="V41" i="1"/>
  <c r="V37" i="1"/>
  <c r="V46" i="1"/>
  <c r="AR40" i="1"/>
  <c r="AJ113" i="1"/>
  <c r="AR80" i="1"/>
  <c r="V74" i="1"/>
  <c r="V58" i="1"/>
  <c r="V89" i="1"/>
  <c r="V47" i="1"/>
  <c r="V35" i="1"/>
  <c r="AR24" i="1"/>
  <c r="AR23" i="1"/>
  <c r="AR46" i="1"/>
  <c r="AR82" i="1"/>
  <c r="AR81" i="1"/>
  <c r="AR113" i="1"/>
  <c r="AR70" i="1"/>
  <c r="V54" i="1"/>
  <c r="AJ31" i="1"/>
  <c r="AJ21" i="1"/>
  <c r="AJ19" i="1"/>
  <c r="AJ24" i="1"/>
  <c r="AJ65" i="1"/>
  <c r="AJ46" i="1"/>
  <c r="AJ111" i="1"/>
  <c r="AJ86" i="1"/>
  <c r="AJ102" i="1"/>
  <c r="AJ85" i="1"/>
  <c r="AL112" i="1"/>
  <c r="AL105" i="1"/>
  <c r="AT101" i="1"/>
  <c r="AT93" i="1"/>
  <c r="AL81" i="1"/>
  <c r="AT70" i="1"/>
  <c r="AT114" i="1"/>
  <c r="AL106" i="1"/>
  <c r="AL98" i="1"/>
  <c r="AT94" i="1"/>
  <c r="AL86" i="1"/>
  <c r="AL55" i="1"/>
  <c r="AT51" i="1"/>
  <c r="AL47" i="1"/>
  <c r="AT43" i="1"/>
  <c r="AT39" i="1"/>
  <c r="AL38" i="1"/>
  <c r="AL27" i="1"/>
  <c r="AL23" i="1"/>
  <c r="AT68" i="1"/>
  <c r="AL60" i="1"/>
  <c r="AL56" i="1"/>
  <c r="AT34" i="1"/>
  <c r="AT33" i="1"/>
  <c r="AT73" i="1"/>
  <c r="AL61" i="1"/>
  <c r="AT27" i="1"/>
  <c r="AT21" i="1"/>
  <c r="AT63" i="1"/>
  <c r="AT48" i="1"/>
  <c r="AT109" i="1"/>
  <c r="AT84" i="1"/>
  <c r="AT100" i="1"/>
  <c r="AT79" i="1"/>
  <c r="AT95" i="1"/>
  <c r="AT111" i="1"/>
  <c r="AT46" i="1"/>
  <c r="AL34" i="1"/>
  <c r="V31" i="1"/>
  <c r="AT22" i="1"/>
  <c r="AT18" i="1"/>
  <c r="AP29" i="1"/>
  <c r="AL22" i="1"/>
  <c r="AL28" i="1"/>
  <c r="AL32" i="1"/>
  <c r="AL59" i="1"/>
  <c r="AL44" i="1"/>
  <c r="AL113" i="1"/>
  <c r="AL88" i="1"/>
  <c r="AL104" i="1"/>
  <c r="AL83" i="1"/>
  <c r="AL99" i="1"/>
  <c r="AL115" i="1"/>
  <c r="AT16" i="1"/>
  <c r="AL66" i="1"/>
  <c r="AL58" i="1"/>
  <c r="AL101" i="1"/>
  <c r="AT97" i="1"/>
  <c r="AL93" i="1"/>
  <c r="AT77" i="1"/>
  <c r="AT62" i="1"/>
  <c r="AL114" i="1"/>
  <c r="AT110" i="1"/>
  <c r="AT102" i="1"/>
  <c r="AL94" i="1"/>
  <c r="AT90" i="1"/>
  <c r="AT82" i="1"/>
  <c r="AL51" i="1"/>
  <c r="AL43" i="1"/>
  <c r="AL39" i="1"/>
  <c r="AL68" i="1"/>
  <c r="AT40" i="1"/>
  <c r="AT30" i="1"/>
  <c r="AT25" i="1"/>
  <c r="AL73" i="1"/>
  <c r="AT69" i="1"/>
  <c r="AT65" i="1"/>
  <c r="AT57" i="1"/>
  <c r="AT53" i="1"/>
  <c r="AT49" i="1"/>
  <c r="AT45" i="1"/>
  <c r="AT41" i="1"/>
  <c r="AT37" i="1"/>
  <c r="AT67" i="1"/>
  <c r="AT52" i="1"/>
  <c r="AT113" i="1"/>
  <c r="AT88" i="1"/>
  <c r="AT104" i="1"/>
  <c r="AT83" i="1"/>
  <c r="AT99" i="1"/>
  <c r="AT115" i="1"/>
  <c r="AT50" i="1"/>
  <c r="AL46" i="1"/>
  <c r="AT42" i="1"/>
  <c r="AT24" i="1"/>
  <c r="AL33" i="1"/>
  <c r="AL18" i="1"/>
  <c r="AL36" i="1"/>
  <c r="AL26" i="1"/>
  <c r="AL63" i="1"/>
  <c r="AL48" i="1"/>
  <c r="AL76" i="1"/>
  <c r="AL92" i="1"/>
  <c r="AL108" i="1"/>
  <c r="AL87" i="1"/>
  <c r="AL103" i="1"/>
  <c r="AL74" i="1"/>
  <c r="AL70" i="1"/>
  <c r="AL62" i="1"/>
  <c r="AL97" i="1"/>
  <c r="AL89" i="1"/>
  <c r="AT85" i="1"/>
  <c r="AL77" i="1"/>
  <c r="AT66" i="1"/>
  <c r="AL110" i="1"/>
  <c r="AL102" i="1"/>
  <c r="AL90" i="1"/>
  <c r="AL82" i="1"/>
  <c r="AT78" i="1"/>
  <c r="AT35" i="1"/>
  <c r="AL31" i="1"/>
  <c r="AT72" i="1"/>
  <c r="AT64" i="1"/>
  <c r="AT26" i="1"/>
  <c r="AT20" i="1"/>
  <c r="AL69" i="1"/>
  <c r="AL65" i="1"/>
  <c r="AL57" i="1"/>
  <c r="AL53" i="1"/>
  <c r="AL49" i="1"/>
  <c r="AL45" i="1"/>
  <c r="AL41" i="1"/>
  <c r="AT38" i="1"/>
  <c r="AL37" i="1"/>
  <c r="AT23" i="1"/>
  <c r="AL17" i="1"/>
  <c r="AT71" i="1"/>
  <c r="AT89" i="1"/>
  <c r="AT76" i="1"/>
  <c r="AT92" i="1"/>
  <c r="AT108" i="1"/>
  <c r="AT87" i="1"/>
  <c r="AT103" i="1"/>
  <c r="AT54" i="1"/>
  <c r="AL50" i="1"/>
  <c r="AL42" i="1"/>
  <c r="AL20" i="1"/>
  <c r="AT17" i="1"/>
  <c r="AL29" i="1"/>
  <c r="AP16" i="1"/>
  <c r="AL40" i="1"/>
  <c r="AL30" i="1"/>
  <c r="AL67" i="1"/>
  <c r="AL52" i="1"/>
  <c r="AL80" i="1"/>
  <c r="AL96" i="1"/>
  <c r="AL75" i="1"/>
  <c r="AL91" i="1"/>
  <c r="AF67" i="1"/>
  <c r="AD64" i="1"/>
  <c r="V60" i="1"/>
  <c r="AF55" i="1"/>
  <c r="AR49" i="1"/>
  <c r="AF47" i="1"/>
  <c r="AD30" i="1"/>
  <c r="AR28" i="1"/>
  <c r="AR27" i="1"/>
  <c r="AD25" i="1"/>
  <c r="AF22" i="1"/>
  <c r="AR61" i="1"/>
  <c r="AR42" i="1"/>
  <c r="AR95" i="1"/>
  <c r="AR78" i="1"/>
  <c r="AR94" i="1"/>
  <c r="AR77" i="1"/>
  <c r="AR93" i="1"/>
  <c r="AR109" i="1"/>
  <c r="V73" i="1"/>
  <c r="AR66" i="1"/>
  <c r="AD61" i="1"/>
  <c r="V57" i="1"/>
  <c r="AP39" i="1"/>
  <c r="AD38" i="1"/>
  <c r="AD37" i="1"/>
  <c r="AD27" i="1"/>
  <c r="AR22" i="1"/>
  <c r="AD21" i="1"/>
  <c r="AR18" i="1"/>
  <c r="AD67" i="1"/>
  <c r="AD48" i="1"/>
  <c r="AD76" i="1"/>
  <c r="AD92" i="1"/>
  <c r="AD83" i="1"/>
  <c r="AD99" i="1"/>
  <c r="AD115" i="1"/>
  <c r="AP72" i="1"/>
  <c r="AD54" i="1"/>
  <c r="AR51" i="1"/>
  <c r="AR47" i="1"/>
  <c r="AP31" i="1"/>
  <c r="AR29" i="1"/>
  <c r="AR26" i="1"/>
  <c r="AR25" i="1"/>
  <c r="AD24" i="1"/>
  <c r="AR21" i="1"/>
  <c r="AP33" i="1"/>
  <c r="V16" i="1"/>
  <c r="AF114" i="1"/>
  <c r="AR108" i="1"/>
  <c r="AR84" i="1"/>
  <c r="AR76" i="1"/>
  <c r="AD112" i="1"/>
  <c r="AD96" i="1"/>
  <c r="AP94" i="1"/>
  <c r="AF91" i="1"/>
  <c r="AP86" i="1"/>
  <c r="AF83" i="1"/>
  <c r="AP78" i="1"/>
  <c r="AR110" i="1"/>
  <c r="AF108" i="1"/>
  <c r="AD105" i="1"/>
  <c r="V101" i="1"/>
  <c r="AD89" i="1"/>
  <c r="V85" i="1"/>
  <c r="AF76" i="1"/>
  <c r="AF72" i="1"/>
  <c r="AD62" i="1"/>
  <c r="AF56" i="1"/>
  <c r="V114" i="1"/>
  <c r="AD102" i="1"/>
  <c r="V98" i="1"/>
  <c r="AR91" i="1"/>
  <c r="AD86" i="1"/>
  <c r="V82" i="1"/>
  <c r="AR75" i="1"/>
  <c r="AR72" i="1"/>
  <c r="AR68" i="1"/>
  <c r="AR64" i="1"/>
  <c r="AR60" i="1"/>
  <c r="AR56" i="1"/>
  <c r="AP73" i="1"/>
  <c r="AP57" i="1"/>
  <c r="V51" i="1"/>
  <c r="AR48" i="1"/>
  <c r="V43" i="1"/>
  <c r="V38" i="1"/>
  <c r="AD35" i="1"/>
  <c r="AF106" i="1"/>
  <c r="AR104" i="1"/>
  <c r="AR96" i="1"/>
  <c r="AR92" i="1"/>
  <c r="AP81" i="1"/>
  <c r="AP114" i="1"/>
  <c r="AF107" i="1"/>
  <c r="AP102" i="1"/>
  <c r="AF99" i="1"/>
  <c r="AF104" i="1"/>
  <c r="AD101" i="1"/>
  <c r="V97" i="1"/>
  <c r="V93" i="1"/>
  <c r="AF88" i="1"/>
  <c r="AD85" i="1"/>
  <c r="V81" i="1"/>
  <c r="AD74" i="1"/>
  <c r="AF68" i="1"/>
  <c r="AD58" i="1"/>
  <c r="AD114" i="1"/>
  <c r="D114" i="1" s="1"/>
  <c r="V110" i="1"/>
  <c r="AR103" i="1"/>
  <c r="AD98" i="1"/>
  <c r="V94" i="1"/>
  <c r="AR87" i="1"/>
  <c r="AD82" i="1"/>
  <c r="V78" i="1"/>
  <c r="AP61" i="1"/>
  <c r="AP53" i="1"/>
  <c r="AD51" i="1"/>
  <c r="AP45" i="1"/>
  <c r="AD43" i="1"/>
  <c r="AD17" i="1"/>
  <c r="V72" i="1"/>
  <c r="AF63" i="1"/>
  <c r="AD60" i="1"/>
  <c r="AP42" i="1"/>
  <c r="AD40" i="1"/>
  <c r="AR38" i="1"/>
  <c r="AD36" i="1"/>
  <c r="AR31" i="1"/>
  <c r="AD29" i="1"/>
  <c r="AD20" i="1"/>
  <c r="AR16" i="1"/>
  <c r="AR57" i="1"/>
  <c r="AR73" i="1"/>
  <c r="AR54" i="1"/>
  <c r="AR115" i="1"/>
  <c r="AR90" i="1"/>
  <c r="AR106" i="1"/>
  <c r="AR89" i="1"/>
  <c r="AR105" i="1"/>
  <c r="AD73" i="1"/>
  <c r="V69" i="1"/>
  <c r="AR62" i="1"/>
  <c r="AD57" i="1"/>
  <c r="AF40" i="1"/>
  <c r="AP35" i="1"/>
  <c r="AR32" i="1"/>
  <c r="AD23" i="1"/>
  <c r="AD63" i="1"/>
  <c r="AD44" i="1"/>
  <c r="AD113" i="1"/>
  <c r="AD88" i="1"/>
  <c r="AD79" i="1"/>
  <c r="AD95" i="1"/>
  <c r="AD111" i="1"/>
  <c r="AR55" i="1"/>
  <c r="AR39" i="1"/>
  <c r="AR35" i="1"/>
  <c r="AR33" i="1"/>
  <c r="AP27" i="1"/>
  <c r="AD22" i="1"/>
  <c r="AF32" i="1"/>
  <c r="AD69" i="1"/>
  <c r="AF36" i="1"/>
  <c r="AF33" i="1"/>
  <c r="AD31" i="1"/>
  <c r="AD59" i="1"/>
  <c r="AD75" i="1"/>
  <c r="AD109" i="1"/>
  <c r="AD84" i="1"/>
  <c r="AD104" i="1"/>
  <c r="AD91" i="1"/>
  <c r="AD107" i="1"/>
  <c r="AR71" i="1"/>
  <c r="AR67" i="1"/>
  <c r="AR63" i="1"/>
  <c r="AR59" i="1"/>
  <c r="AD42" i="1"/>
  <c r="AR30" i="1"/>
  <c r="AD16" i="1"/>
  <c r="AP115" i="1"/>
  <c r="AP111" i="1"/>
  <c r="AP107" i="1"/>
  <c r="AP103" i="1"/>
  <c r="AP99" i="1"/>
  <c r="AP95" i="1"/>
  <c r="AP91" i="1"/>
  <c r="AP87" i="1"/>
  <c r="AP83" i="1"/>
  <c r="AP79" i="1"/>
  <c r="AP75" i="1"/>
  <c r="AP108" i="1"/>
  <c r="AP104" i="1"/>
  <c r="AP100" i="1"/>
  <c r="AP96" i="1"/>
  <c r="AP92" i="1"/>
  <c r="AP88" i="1"/>
  <c r="AP84" i="1"/>
  <c r="AP80" i="1"/>
  <c r="AP76" i="1"/>
  <c r="AP113" i="1"/>
  <c r="AP109" i="1"/>
  <c r="AP105" i="1"/>
  <c r="AP52" i="1"/>
  <c r="AP48" i="1"/>
  <c r="AP44" i="1"/>
  <c r="AP71" i="1"/>
  <c r="AP67" i="1"/>
  <c r="AP63" i="1"/>
  <c r="AP59" i="1"/>
  <c r="AP32" i="1"/>
  <c r="AP30" i="1"/>
  <c r="AP26" i="1"/>
  <c r="AP22" i="1"/>
  <c r="AP18" i="1"/>
  <c r="AP40" i="1"/>
  <c r="AP36" i="1"/>
  <c r="AP21" i="1"/>
  <c r="AP28" i="1"/>
  <c r="AP24" i="1"/>
  <c r="AP19" i="1"/>
  <c r="V115" i="1"/>
  <c r="V111" i="1"/>
  <c r="V107" i="1"/>
  <c r="V103" i="1"/>
  <c r="V99" i="1"/>
  <c r="V95" i="1"/>
  <c r="V91" i="1"/>
  <c r="V87" i="1"/>
  <c r="V83" i="1"/>
  <c r="V79" i="1"/>
  <c r="V104" i="1"/>
  <c r="V100" i="1"/>
  <c r="V92" i="1"/>
  <c r="V88" i="1"/>
  <c r="V84" i="1"/>
  <c r="V80" i="1"/>
  <c r="V76" i="1"/>
  <c r="V113" i="1"/>
  <c r="V109" i="1"/>
  <c r="V52" i="1"/>
  <c r="V48" i="1"/>
  <c r="V44" i="1"/>
  <c r="V75" i="1"/>
  <c r="V71" i="1"/>
  <c r="V67" i="1"/>
  <c r="V63" i="1"/>
  <c r="V59" i="1"/>
  <c r="V19" i="1"/>
  <c r="V30" i="1"/>
  <c r="V26" i="1"/>
  <c r="V32" i="1"/>
  <c r="V21" i="1"/>
  <c r="V40" i="1"/>
  <c r="V36" i="1"/>
  <c r="V28" i="1"/>
  <c r="V24" i="1"/>
  <c r="AQ15" i="1"/>
  <c r="AF52" i="1"/>
  <c r="Z51" i="1"/>
  <c r="AF44" i="1"/>
  <c r="Z43" i="1"/>
  <c r="Z39" i="1"/>
  <c r="D39" i="1" s="1"/>
  <c r="Z35" i="1"/>
  <c r="AF29" i="1"/>
  <c r="Z20" i="1"/>
  <c r="Z60" i="1"/>
  <c r="AF49" i="1"/>
  <c r="AF41" i="1"/>
  <c r="Z38" i="1"/>
  <c r="Z27" i="1"/>
  <c r="Z33" i="1"/>
  <c r="Z25" i="1"/>
  <c r="V29" i="1"/>
  <c r="V22" i="1"/>
  <c r="AF113" i="1"/>
  <c r="AF109" i="1"/>
  <c r="AF105" i="1"/>
  <c r="AF101" i="1"/>
  <c r="AF97" i="1"/>
  <c r="AF93" i="1"/>
  <c r="AF89" i="1"/>
  <c r="AF85" i="1"/>
  <c r="AF81" i="1"/>
  <c r="AF77" i="1"/>
  <c r="AF102" i="1"/>
  <c r="AF98" i="1"/>
  <c r="AF90" i="1"/>
  <c r="D90" i="1" s="1"/>
  <c r="AF86" i="1"/>
  <c r="AF82" i="1"/>
  <c r="AF78" i="1"/>
  <c r="AF115" i="1"/>
  <c r="AF111" i="1"/>
  <c r="AF74" i="1"/>
  <c r="AF70" i="1"/>
  <c r="D70" i="1" s="1"/>
  <c r="AF66" i="1"/>
  <c r="D66" i="1" s="1"/>
  <c r="AF62" i="1"/>
  <c r="AF58" i="1"/>
  <c r="AF54" i="1"/>
  <c r="AF50" i="1"/>
  <c r="AF46" i="1"/>
  <c r="AF42" i="1"/>
  <c r="AF75" i="1"/>
  <c r="AF73" i="1"/>
  <c r="AF69" i="1"/>
  <c r="AF65" i="1"/>
  <c r="AF61" i="1"/>
  <c r="AF57" i="1"/>
  <c r="AF38" i="1"/>
  <c r="AF31" i="1"/>
  <c r="AF21" i="1"/>
  <c r="AF28" i="1"/>
  <c r="AF24" i="1"/>
  <c r="AF16" i="1"/>
  <c r="AF19" i="1"/>
  <c r="AF34" i="1"/>
  <c r="AF30" i="1"/>
  <c r="AF26" i="1"/>
  <c r="AF27" i="1"/>
  <c r="AF23" i="1"/>
  <c r="AF20" i="1"/>
  <c r="Z16" i="1"/>
  <c r="D56" i="1"/>
  <c r="Z37" i="1"/>
  <c r="AF59" i="1"/>
  <c r="AF51" i="1"/>
  <c r="Z50" i="1"/>
  <c r="Z17" i="1"/>
  <c r="AA15" i="1"/>
  <c r="Z55" i="1"/>
  <c r="AF48" i="1"/>
  <c r="Z47" i="1"/>
  <c r="Z34" i="1"/>
  <c r="Z68" i="1"/>
  <c r="AP64" i="1"/>
  <c r="AF53" i="1"/>
  <c r="V50" i="1"/>
  <c r="AF45" i="1"/>
  <c r="V42" i="1"/>
  <c r="AF37" i="1"/>
  <c r="V34" i="1"/>
  <c r="AP23" i="1"/>
  <c r="V33" i="1"/>
  <c r="V25" i="1"/>
  <c r="V18" i="1"/>
  <c r="Z115" i="1"/>
  <c r="Z111" i="1"/>
  <c r="Z107" i="1"/>
  <c r="Z103" i="1"/>
  <c r="Z99" i="1"/>
  <c r="Z95" i="1"/>
  <c r="Z91" i="1"/>
  <c r="Z87" i="1"/>
  <c r="Z83" i="1"/>
  <c r="Z79" i="1"/>
  <c r="Z104" i="1"/>
  <c r="Z100" i="1"/>
  <c r="Z92" i="1"/>
  <c r="Z88" i="1"/>
  <c r="Z84" i="1"/>
  <c r="Z80" i="1"/>
  <c r="Z76" i="1"/>
  <c r="Z113" i="1"/>
  <c r="Z109" i="1"/>
  <c r="Z52" i="1"/>
  <c r="Z48" i="1"/>
  <c r="Z44" i="1"/>
  <c r="Z75" i="1"/>
  <c r="Z71" i="1"/>
  <c r="Z67" i="1"/>
  <c r="Z63" i="1"/>
  <c r="Z59" i="1"/>
  <c r="Z32" i="1"/>
  <c r="Z30" i="1"/>
  <c r="Z26" i="1"/>
  <c r="Z22" i="1"/>
  <c r="Z18" i="1"/>
  <c r="Z40" i="1"/>
  <c r="Z36" i="1"/>
  <c r="Z21" i="1"/>
  <c r="Z28" i="1"/>
  <c r="Z24" i="1"/>
  <c r="Z19" i="1"/>
  <c r="AE15" i="1"/>
  <c r="D46" i="1" l="1"/>
  <c r="D97" i="1"/>
  <c r="AK15" i="1"/>
  <c r="D55" i="1"/>
  <c r="D61" i="1"/>
  <c r="D60" i="1"/>
  <c r="D112" i="1"/>
  <c r="D43" i="1"/>
  <c r="D96" i="1"/>
  <c r="D72" i="1"/>
  <c r="D86" i="1"/>
  <c r="D16" i="1"/>
  <c r="D105" i="1"/>
  <c r="D89" i="1"/>
  <c r="D20" i="1"/>
  <c r="D57" i="1"/>
  <c r="D94" i="1"/>
  <c r="D110" i="1"/>
  <c r="D73" i="1"/>
  <c r="D23" i="1"/>
  <c r="AM15" i="1"/>
  <c r="D81" i="1"/>
  <c r="AU15" i="1"/>
  <c r="D37" i="1"/>
  <c r="D53" i="1"/>
  <c r="AS15" i="1"/>
  <c r="D31" i="1"/>
  <c r="D65" i="1"/>
  <c r="D74" i="1"/>
  <c r="AW15" i="1"/>
  <c r="AO15" i="1"/>
  <c r="D35" i="1"/>
  <c r="D108" i="1"/>
  <c r="D106" i="1"/>
  <c r="D93" i="1"/>
  <c r="D47" i="1"/>
  <c r="D30" i="1"/>
  <c r="D38" i="1"/>
  <c r="D17" i="1"/>
  <c r="D45" i="1"/>
  <c r="D69" i="1"/>
  <c r="D62" i="1"/>
  <c r="D77" i="1"/>
  <c r="D41" i="1"/>
  <c r="D78" i="1"/>
  <c r="D68" i="1"/>
  <c r="D51" i="1"/>
  <c r="D49" i="1"/>
  <c r="D25" i="1"/>
  <c r="D58" i="1"/>
  <c r="D82" i="1"/>
  <c r="D102" i="1"/>
  <c r="D29" i="1"/>
  <c r="D64" i="1"/>
  <c r="D27" i="1"/>
  <c r="D54" i="1"/>
  <c r="D98" i="1"/>
  <c r="D85" i="1"/>
  <c r="D101" i="1"/>
  <c r="Y15" i="1"/>
  <c r="D21" i="1"/>
  <c r="D19" i="1"/>
  <c r="D71" i="1"/>
  <c r="D52" i="1"/>
  <c r="AG15" i="1"/>
  <c r="D36" i="1"/>
  <c r="D26" i="1"/>
  <c r="D63" i="1"/>
  <c r="D44" i="1"/>
  <c r="D113" i="1"/>
  <c r="D84" i="1"/>
  <c r="D104" i="1"/>
  <c r="D91" i="1"/>
  <c r="D107" i="1"/>
  <c r="D33" i="1"/>
  <c r="D42" i="1"/>
  <c r="AC15" i="1"/>
  <c r="D22" i="1"/>
  <c r="D28" i="1"/>
  <c r="D32" i="1"/>
  <c r="D59" i="1"/>
  <c r="D75" i="1"/>
  <c r="D109" i="1"/>
  <c r="D80" i="1"/>
  <c r="D100" i="1"/>
  <c r="D87" i="1"/>
  <c r="D103" i="1"/>
  <c r="AI15" i="1"/>
  <c r="D24" i="1"/>
  <c r="D76" i="1"/>
  <c r="D92" i="1"/>
  <c r="D83" i="1"/>
  <c r="D99" i="1"/>
  <c r="D115" i="1"/>
  <c r="D18" i="1"/>
  <c r="D34" i="1"/>
  <c r="D50" i="1"/>
  <c r="D40" i="1"/>
  <c r="D67" i="1"/>
  <c r="D48" i="1"/>
  <c r="D88" i="1"/>
  <c r="D79" i="1"/>
  <c r="D95" i="1"/>
  <c r="D111" i="1"/>
  <c r="E40" i="1" l="1"/>
  <c r="E37" i="1"/>
  <c r="E111" i="1"/>
  <c r="E50" i="1"/>
  <c r="E55" i="1"/>
  <c r="E71" i="1"/>
  <c r="E19" i="1"/>
  <c r="E32" i="1"/>
  <c r="E88" i="1"/>
  <c r="E77" i="1"/>
  <c r="E114" i="1"/>
  <c r="E76" i="1"/>
  <c r="E67" i="1"/>
  <c r="E81" i="1"/>
  <c r="E92" i="1"/>
  <c r="E96" i="1"/>
  <c r="E87" i="1"/>
  <c r="E112" i="1"/>
  <c r="E38" i="1"/>
  <c r="E33" i="1"/>
  <c r="E68" i="1"/>
  <c r="E63" i="1"/>
  <c r="E73" i="1"/>
  <c r="E56" i="1"/>
  <c r="E98" i="1"/>
  <c r="E64" i="1"/>
  <c r="E31" i="1"/>
  <c r="E95" i="1"/>
  <c r="E48" i="1"/>
  <c r="E108" i="1"/>
  <c r="E34" i="1"/>
  <c r="E66" i="1"/>
  <c r="E53" i="1"/>
  <c r="E83" i="1"/>
  <c r="E24" i="1"/>
  <c r="E103" i="1"/>
  <c r="E109" i="1"/>
  <c r="E28" i="1"/>
  <c r="E93" i="1"/>
  <c r="E43" i="1"/>
  <c r="E42" i="1"/>
  <c r="E72" i="1"/>
  <c r="E91" i="1"/>
  <c r="E44" i="1"/>
  <c r="E29" i="1"/>
  <c r="E47" i="1"/>
  <c r="E20" i="1"/>
  <c r="E41" i="1"/>
  <c r="E27" i="1"/>
  <c r="E102" i="1"/>
  <c r="E65" i="1"/>
  <c r="E69" i="1"/>
  <c r="E16" i="1"/>
  <c r="E80" i="1"/>
  <c r="E45" i="1"/>
  <c r="E39" i="1"/>
  <c r="E107" i="1"/>
  <c r="E113" i="1"/>
  <c r="E36" i="1"/>
  <c r="E89" i="1"/>
  <c r="E21" i="1"/>
  <c r="E35" i="1"/>
  <c r="E54" i="1"/>
  <c r="E85" i="1"/>
  <c r="E58" i="1"/>
  <c r="E60" i="1"/>
  <c r="E46" i="1"/>
  <c r="G15" i="1"/>
  <c r="E97" i="1"/>
  <c r="E78" i="1"/>
  <c r="E30" i="1"/>
  <c r="E115" i="1"/>
  <c r="E100" i="1"/>
  <c r="E59" i="1"/>
  <c r="E49" i="1"/>
  <c r="E57" i="1"/>
  <c r="E23" i="1"/>
  <c r="E106" i="1"/>
  <c r="E90" i="1"/>
  <c r="E84" i="1"/>
  <c r="E26" i="1"/>
  <c r="E110" i="1"/>
  <c r="E52" i="1"/>
  <c r="E25" i="1"/>
  <c r="E70" i="1"/>
  <c r="E101" i="1"/>
  <c r="E74" i="1"/>
  <c r="E17" i="1"/>
  <c r="E62" i="1"/>
  <c r="E99" i="1"/>
  <c r="E22" i="1"/>
  <c r="E79" i="1"/>
  <c r="E18" i="1"/>
  <c r="E61" i="1"/>
  <c r="E75" i="1"/>
  <c r="E94" i="1"/>
  <c r="E104" i="1"/>
  <c r="E105" i="1"/>
  <c r="E82" i="1"/>
  <c r="E86" i="1"/>
  <c r="E51" i="1"/>
  <c r="C51" i="1" l="1"/>
  <c r="C61" i="1"/>
  <c r="C99" i="1"/>
  <c r="C90" i="1"/>
  <c r="C30" i="1"/>
  <c r="C39" i="1"/>
  <c r="C105" i="1"/>
  <c r="C22" i="1"/>
  <c r="C17" i="1"/>
  <c r="C25" i="1"/>
  <c r="C84" i="1"/>
  <c r="C57" i="1"/>
  <c r="C115" i="1"/>
  <c r="C40" i="1"/>
  <c r="C58" i="1"/>
  <c r="C21" i="1"/>
  <c r="C107" i="1"/>
  <c r="C50" i="1"/>
  <c r="C65" i="1"/>
  <c r="C20" i="1"/>
  <c r="C91" i="1"/>
  <c r="C93" i="1"/>
  <c r="C24" i="1"/>
  <c r="C34" i="1"/>
  <c r="C31" i="1"/>
  <c r="C73" i="1"/>
  <c r="C38" i="1"/>
  <c r="C92" i="1"/>
  <c r="C114" i="1"/>
  <c r="C19" i="1"/>
  <c r="C55" i="1"/>
  <c r="C104" i="1"/>
  <c r="C74" i="1"/>
  <c r="C82" i="1"/>
  <c r="C75" i="1"/>
  <c r="C79" i="1"/>
  <c r="C62" i="1"/>
  <c r="C70" i="1"/>
  <c r="C26" i="1"/>
  <c r="C23" i="1"/>
  <c r="C100" i="1"/>
  <c r="C97" i="1"/>
  <c r="C60" i="1"/>
  <c r="C35" i="1"/>
  <c r="C113" i="1"/>
  <c r="C80" i="1"/>
  <c r="C41" i="1"/>
  <c r="C44" i="1"/>
  <c r="C43" i="1"/>
  <c r="C103" i="1"/>
  <c r="C66" i="1"/>
  <c r="C95" i="1"/>
  <c r="C56" i="1"/>
  <c r="C33" i="1"/>
  <c r="C96" i="1"/>
  <c r="C76" i="1"/>
  <c r="C32" i="1"/>
  <c r="C37" i="1"/>
  <c r="C86" i="1"/>
  <c r="C94" i="1"/>
  <c r="C18" i="1"/>
  <c r="C111" i="1"/>
  <c r="C101" i="1"/>
  <c r="C110" i="1"/>
  <c r="C106" i="1"/>
  <c r="C59" i="1"/>
  <c r="C78" i="1"/>
  <c r="C46" i="1"/>
  <c r="C54" i="1"/>
  <c r="C36" i="1"/>
  <c r="C45" i="1"/>
  <c r="C69" i="1"/>
  <c r="C27" i="1"/>
  <c r="C29" i="1"/>
  <c r="C42" i="1"/>
  <c r="C109" i="1"/>
  <c r="C53" i="1"/>
  <c r="C48" i="1"/>
  <c r="C98" i="1"/>
  <c r="C68" i="1"/>
  <c r="C87" i="1"/>
  <c r="C67" i="1"/>
  <c r="C88" i="1"/>
  <c r="C16" i="1"/>
  <c r="H15" i="1"/>
  <c r="C52" i="1"/>
  <c r="C49" i="1"/>
  <c r="C85" i="1"/>
  <c r="C89" i="1"/>
  <c r="C102" i="1"/>
  <c r="C47" i="1"/>
  <c r="C72" i="1"/>
  <c r="C28" i="1"/>
  <c r="C83" i="1"/>
  <c r="C108" i="1"/>
  <c r="C64" i="1"/>
  <c r="C63" i="1"/>
  <c r="C112" i="1"/>
  <c r="C81" i="1"/>
  <c r="C77" i="1"/>
  <c r="C71" i="1"/>
</calcChain>
</file>

<file path=xl/sharedStrings.xml><?xml version="1.0" encoding="utf-8"?>
<sst xmlns="http://schemas.openxmlformats.org/spreadsheetml/2006/main" count="286" uniqueCount="192">
  <si>
    <t xml:space="preserve"> Расчет  среднего показателя эффективности деятельности учебно-научных подразделений, входящих в состав структурного подразделения с 01.04.2017г.</t>
  </si>
  <si>
    <t>Значение весовых коэффициентов показателей эффективности деятельности учебно-научных подразделений</t>
  </si>
  <si>
    <t>Наименование коэффициента</t>
  </si>
  <si>
    <t>Итого</t>
  </si>
  <si>
    <t>обозначение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</si>
  <si>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</si>
  <si>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</si>
  <si>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</si>
  <si>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</si>
  <si>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</si>
  <si>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</si>
  <si>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</si>
  <si>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</si>
  <si>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</si>
  <si>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</si>
  <si>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</si>
  <si>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</si>
  <si>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К13</t>
  </si>
  <si>
    <t>сумма коэффициентов</t>
  </si>
  <si>
    <t>весовые коэффициенты</t>
  </si>
  <si>
    <t>Кi</t>
  </si>
  <si>
    <t>сумма нормированных коэффициентов</t>
  </si>
  <si>
    <t xml:space="preserve">нормированные весовые коэфициенты, в единицах </t>
  </si>
  <si>
    <t>Кi/22</t>
  </si>
  <si>
    <t>Наименование подразделения</t>
  </si>
  <si>
    <t>Наименование кафедры</t>
  </si>
  <si>
    <t>Позиция кафедры с учетом показателей эффективности</t>
  </si>
  <si>
    <t xml:space="preserve">Общий показатель эффективности кафедры </t>
  </si>
  <si>
    <r>
      <t>Общий нормированный показатель эффективности кафедры</t>
    </r>
    <r>
      <rPr>
        <b/>
        <i/>
        <sz val="9"/>
        <rFont val="Arial"/>
        <family val="2"/>
        <charset val="204"/>
      </rPr>
      <t xml:space="preserve">  </t>
    </r>
  </si>
  <si>
    <t>Показатели эффективности деятельности кафедры</t>
  </si>
  <si>
    <t>Доля ставок, занимаемых ППС до 30 лет в учебно-научном подразделении</t>
  </si>
  <si>
    <t>Доля ставок, занимаемых ППС с учеными степенями в учебно-научном подразделении</t>
  </si>
  <si>
    <t>Доля ставок, занимаемых ППС - кандидатами наук до 35 летв в учебно-научном подразделении</t>
  </si>
  <si>
    <t>Доля ставок, занимаемых ППС - докторами наук до 40 лет в учебно-научном подразделении</t>
  </si>
  <si>
    <t>Численность аспирантов учебно-научного подразделения, отнесенная к числу ставок ППС подразделения</t>
  </si>
  <si>
    <t>Численность магистрантов учебно-научного подразделения, отнесенная к числу ставок ППС подразделения</t>
  </si>
  <si>
    <t>Объем НИР, выполняемых сотрудниками учебно-научных подразделений, отнесенный к числу  ставок ППС подразделения</t>
  </si>
  <si>
    <t>Количество зарегистрированных РИД сотрудниками учебно-научного подразделения, отнесенный к числу ставок ППС подразделения</t>
  </si>
  <si>
    <t>Количество учебных изданий, подготовленных сотрудниками учебно-научного подразделения, отнесенное к числу ставок ППС подразделения</t>
  </si>
  <si>
    <t>Количество публикации web of science, scopus (без дублирования), опубликованных сотрудниками учебно-научного подразделения, отнесенное к числу ставок ППС подразделения</t>
  </si>
  <si>
    <t>Количество публикаций из перечня ВАК(за исключением web of science, scopus), опубликованных сотрудниками учебно-научного подразделения, отнесенное к числу ставок ППС подразделения</t>
  </si>
  <si>
    <t>Количество цитирований по данным web of science, scopus публикаций сотрудников учебно-научных подразделений, отнесенное к числу  ставок ППС подразделения</t>
  </si>
  <si>
    <t>Количество цитирований по данным РИНЦ публикаций сотрудников учебно-научных подразделений, отнесенное к числу  ставок ППС подразделения</t>
  </si>
  <si>
    <t>Численность ППС кафедры (в чел.)</t>
  </si>
  <si>
    <t>Количествово ставок ППС на кафедре,
из них</t>
  </si>
  <si>
    <t>Количествово ставок, занимаемых ППС до 30 лет</t>
  </si>
  <si>
    <t>Количество ставок, занимаемых ППС с учеными степенями</t>
  </si>
  <si>
    <t>Количество ставок, занимаемых ППС - кандидатами наук до 35 лет</t>
  </si>
  <si>
    <t>Количество ставок, занимаемых ППС - докторами наук до 40 лет</t>
  </si>
  <si>
    <t>Численность аспирантов кафедры</t>
  </si>
  <si>
    <t>Численность магистрантов кафедры</t>
  </si>
  <si>
    <t>Объем финансирования НИР (в рублях)</t>
  </si>
  <si>
    <t>Количество зарегистрированных результатов интеллектуальной деятельности (РИД)</t>
  </si>
  <si>
    <t>Количество учебников, учебных пособий</t>
  </si>
  <si>
    <t>Количество публикаций, индексируемых в базе данных Web of Science, Scopus</t>
  </si>
  <si>
    <t>Количество публикаций, входящих в перечень ВАК (за исключением Web of Science, Scopus)</t>
  </si>
  <si>
    <t>Цитирование публикаций, изданных в научной периодике, индексируемой в базе данных Web of Science, Scopus</t>
  </si>
  <si>
    <t>Цитирование публикаций, изданных в научной периодике, индексируемой в базе данных РИНЦ</t>
  </si>
  <si>
    <t>Количества ставок, занимаемых ППС до 30 лет/количество ставок ППС на кафедре</t>
  </si>
  <si>
    <t>Показатель эффективности</t>
  </si>
  <si>
    <t>Количество ставок, занимаемых ППС с учеными степенями/количество ставок ППС на кафедре</t>
  </si>
  <si>
    <t>Количество ставок, занимаемых ППС - кандидатами наук до 35 лет/количество ставок ППС на кафедре</t>
  </si>
  <si>
    <t>Количество ставок, занимаемых ППС - докторами наук до 40 лет/количество ставок ППС на кафедре</t>
  </si>
  <si>
    <t>Численность аспирантов кафедры/количество ставок ППС на кафедре</t>
  </si>
  <si>
    <t xml:space="preserve">Показатель эффективности </t>
  </si>
  <si>
    <t>Численность магистрантов кафедры/количество ставок ППС на кафедре</t>
  </si>
  <si>
    <t>Объем НИР, выполняемых сотрудниками кафедры/ количество ставок ППС на кафедре</t>
  </si>
  <si>
    <t>Количество зарегистрированных РИД сотрудниками кафедры/количество ставок ППС на кафедре</t>
  </si>
  <si>
    <t>Количество учебных изданий, подготовленных сотрудниками кафедры/количество ставок ППС  на кафедре</t>
  </si>
  <si>
    <t>Количество публикации web of science, scopus (без дублирования), опубликованных сотрудниками кафедры/количество ставок ППС на кафедре</t>
  </si>
  <si>
    <t>Количество публикаций из перечня ВАК(за исключением web of science, scopus), опубликованных сотрудниками кафедры/количество ставок ППС на кафедре</t>
  </si>
  <si>
    <t>Количество цитирований по данным web of science, scopus публикаций сотрудников кафедры/количество  ставок ППС на кафедре</t>
  </si>
  <si>
    <t>Количество цитирований по данным РИНЦ публикаций сотрудников кафедры/количество ставок ППС на кафедре</t>
  </si>
  <si>
    <t xml:space="preserve">Максимальное значение показателя среди всех учебно-научных подразделений </t>
  </si>
  <si>
    <t xml:space="preserve">Химический факультет                              </t>
  </si>
  <si>
    <t xml:space="preserve">Кафедра физической и коллоидной химии                                                               </t>
  </si>
  <si>
    <t xml:space="preserve">Биолого-почвенный факультет                       </t>
  </si>
  <si>
    <t xml:space="preserve">Кафедра гидробиологии и зоологии беспозвоночных                                         </t>
  </si>
  <si>
    <t xml:space="preserve">Физический факультет                              </t>
  </si>
  <si>
    <t>Кафедра радиофизики и радиоэлектроники</t>
  </si>
  <si>
    <t xml:space="preserve">Институт математики, экономики и информатики      </t>
  </si>
  <si>
    <t xml:space="preserve">Кафедра математической экономики                                                                    </t>
  </si>
  <si>
    <t xml:space="preserve">Кафедра зоологии позвоночных и экологии                                                             </t>
  </si>
  <si>
    <t xml:space="preserve">Географический факультет                          </t>
  </si>
  <si>
    <t xml:space="preserve">Кафедра метеорологии и охраны атмосферы                                                             </t>
  </si>
  <si>
    <t xml:space="preserve">Кафедра физико-химической биологии                                                                  </t>
  </si>
  <si>
    <t>Пед. Институт</t>
  </si>
  <si>
    <t>кафедра педагогики</t>
  </si>
  <si>
    <t xml:space="preserve">Кафедра общей и экспериментальной физики                                                              </t>
  </si>
  <si>
    <t xml:space="preserve">Кафедра теоретической физики                                                                        </t>
  </si>
  <si>
    <t xml:space="preserve">Геологический факультет                           </t>
  </si>
  <si>
    <t xml:space="preserve">Кафедра геологии нефти и газа                                                                       </t>
  </si>
  <si>
    <t>кафедра физиологии растений,клеточной биологии</t>
  </si>
  <si>
    <t xml:space="preserve">Кафедра географии, картографии и геосистемных технологий                                       </t>
  </si>
  <si>
    <t>Кафедра теоретической и прикладной органической химии и полимеризационных процессов</t>
  </si>
  <si>
    <t xml:space="preserve">Исторический факультет                            </t>
  </si>
  <si>
    <t xml:space="preserve">Кафедра философии и методологии науки                                                               </t>
  </si>
  <si>
    <t>кафедра физики</t>
  </si>
  <si>
    <t>кафедра социальной педагогики и психологии</t>
  </si>
  <si>
    <t xml:space="preserve">Кафедра общей и космической физики                                                                  </t>
  </si>
  <si>
    <t>Кафедра мировой истории и международных отношений</t>
  </si>
  <si>
    <t xml:space="preserve">Кафедра алгебраических и информационных систем                                                                       </t>
  </si>
  <si>
    <t xml:space="preserve">Юридический институт                              </t>
  </si>
  <si>
    <t xml:space="preserve">Кафедра конституционного права и теории права                                                                     </t>
  </si>
  <si>
    <t xml:space="preserve">Кафедра гидрологии и природопользования                                                      </t>
  </si>
  <si>
    <t xml:space="preserve">Факультет психологии                              </t>
  </si>
  <si>
    <t xml:space="preserve">Кафедра педагогическои и возрастной психологии                                                      </t>
  </si>
  <si>
    <t xml:space="preserve">Кафедра  Социальной, экстремальной и пенитенциарной психологии                                                                     </t>
  </si>
  <si>
    <t xml:space="preserve">Кафедра общей и неорганической химии                                                                </t>
  </si>
  <si>
    <t xml:space="preserve">Кафедра естественнонаучных дисциплин                                                               </t>
  </si>
  <si>
    <t xml:space="preserve">Факультет сервиса и рекламы </t>
  </si>
  <si>
    <t xml:space="preserve">Кафедра экономичекой теории и управления                                                            </t>
  </si>
  <si>
    <t xml:space="preserve">Кафедра динамической геологии                                                                       </t>
  </si>
  <si>
    <t>кафедра технологий,предпринимательства и методик их преподавания</t>
  </si>
  <si>
    <t xml:space="preserve">Институт социальных наук                          </t>
  </si>
  <si>
    <t xml:space="preserve">Кафедра социальной философии и социологии                                                           </t>
  </si>
  <si>
    <t xml:space="preserve">Кафедра уголовного права                                                                            </t>
  </si>
  <si>
    <t xml:space="preserve">Кафедра вычислительной математики и оптимизации                                                                         </t>
  </si>
  <si>
    <t xml:space="preserve">Кафедра государственного и муниципального управления                                                </t>
  </si>
  <si>
    <t xml:space="preserve">Административного и финансового права (ЮИ)                                                                          </t>
  </si>
  <si>
    <t xml:space="preserve">Факультет сервиса и рекламы              </t>
  </si>
  <si>
    <t xml:space="preserve">Кафедра естественно-научных дисциплин                                                               </t>
  </si>
  <si>
    <t>Байкальская международная бизнес-школа</t>
  </si>
  <si>
    <t xml:space="preserve">Кафедра Стратегического и финансового менеджмента                                                              </t>
  </si>
  <si>
    <t>Институт филологии, иностранных языков и медиакоммуникации</t>
  </si>
  <si>
    <t xml:space="preserve">Кафедра русской и зарубежной литературы                                                             </t>
  </si>
  <si>
    <t xml:space="preserve">Кафедра аналитической химии                                                                         </t>
  </si>
  <si>
    <t>кафедра полезных ископаемых</t>
  </si>
  <si>
    <t xml:space="preserve">Кафедра информационных технологий                                                                   </t>
  </si>
  <si>
    <t xml:space="preserve">Кафедра гражданского права                                                                          </t>
  </si>
  <si>
    <t>кафедра психодиагностики и практической психологии</t>
  </si>
  <si>
    <t xml:space="preserve">Кафедра теории вероятностей и дискретной математики                                                 </t>
  </si>
  <si>
    <t xml:space="preserve">Кафедра медицинской психологии                                                                      </t>
  </si>
  <si>
    <t xml:space="preserve">Кафедра политологии, истории и регионоведения                                                        </t>
  </si>
  <si>
    <t>кафедра филологии и методики</t>
  </si>
  <si>
    <t xml:space="preserve">Кафедра социально-экономических дисциплин                                                      </t>
  </si>
  <si>
    <t>Кафедра истории и методики</t>
  </si>
  <si>
    <t>Кафедра международного права и сравнительного правоведения</t>
  </si>
  <si>
    <t>кафедра психологии образования и развития личности</t>
  </si>
  <si>
    <t xml:space="preserve">Кафедра микробиологии                                                                               </t>
  </si>
  <si>
    <t xml:space="preserve">Кафедра новейшей русской литературы                                                                 </t>
  </si>
  <si>
    <t xml:space="preserve">Кафедра ботаники                                                                                    </t>
  </si>
  <si>
    <t xml:space="preserve">Кафедра русского языка и общего языкознания                                                         </t>
  </si>
  <si>
    <t>кафедра психологии и педагогики начального образования</t>
  </si>
  <si>
    <t>кафедра комплексной коррекции нарушения детского развития</t>
  </si>
  <si>
    <t>кафедра теории и практик специального обучения и образования</t>
  </si>
  <si>
    <t>Кафедра культурологии и управления социальными процессами</t>
  </si>
  <si>
    <t xml:space="preserve">Кафедра прикладной информатики и документоведения                                                   </t>
  </si>
  <si>
    <t xml:space="preserve">Кафедра судебного права                                                                             </t>
  </si>
  <si>
    <t xml:space="preserve">Международный институт экономики и лингвистики  </t>
  </si>
  <si>
    <t xml:space="preserve">Кафедра русского языка и методики преподавания                                                  </t>
  </si>
  <si>
    <t xml:space="preserve">Кафедра журналистики и медиаменеджмента                                                             </t>
  </si>
  <si>
    <t>кафедра информатики и методике обучения информатике</t>
  </si>
  <si>
    <t xml:space="preserve">кафедра психологии и педагогики дошкольного образования                                                                  </t>
  </si>
  <si>
    <t xml:space="preserve">Кафедра религиоведения и теологии                                                                  </t>
  </si>
  <si>
    <t xml:space="preserve">Кафедра английской филологии                                             </t>
  </si>
  <si>
    <t xml:space="preserve">Кафедра массовых коммуникаций и мультимедиа                 </t>
  </si>
  <si>
    <t xml:space="preserve">Биолого-почвенный факультет       </t>
  </si>
  <si>
    <t xml:space="preserve">Кафедра физиологии и психофизиологии                                                                </t>
  </si>
  <si>
    <t>кафедра иностранных языков и лингводидактики</t>
  </si>
  <si>
    <t>Кафедра математического анализа и дифференциальных уравнений</t>
  </si>
  <si>
    <t>кафедра географии, безопасности жизнедеятельности и методики</t>
  </si>
  <si>
    <t>кафедра изобразительного искусства и методики</t>
  </si>
  <si>
    <t xml:space="preserve">Кафедра бурятской филологии                                                                         </t>
  </si>
  <si>
    <t xml:space="preserve">Кафедра почвоведения и оценки земельных ресурсов                                                    </t>
  </si>
  <si>
    <t xml:space="preserve">Кафедра сервиса и сервисных технологий                                                              </t>
  </si>
  <si>
    <t xml:space="preserve">Кафедра экономики и торговой политики                                                         </t>
  </si>
  <si>
    <t xml:space="preserve">Кафедра романо-германской филологии                                             </t>
  </si>
  <si>
    <t xml:space="preserve">Кафедра истории России                                                                              </t>
  </si>
  <si>
    <t xml:space="preserve">Кафедра естественных дисциплин                                                               </t>
  </si>
  <si>
    <t>кафедра физкультурно-спортивных и медико-биологических дисциплин</t>
  </si>
  <si>
    <t xml:space="preserve">Кафедра товароведения и экспертизы товаров                                              </t>
  </si>
  <si>
    <t xml:space="preserve">Кафедра востоковедения и регионоведения АТР                                                  </t>
  </si>
  <si>
    <t>Филиал в г. Братске</t>
  </si>
  <si>
    <t>Кафедра правовых дисциплин и социально-культурных технологий</t>
  </si>
  <si>
    <t xml:space="preserve">Кафедра перевода и переводоведения                                               </t>
  </si>
  <si>
    <t xml:space="preserve">Кафедра туризма                                                                                     </t>
  </si>
  <si>
    <t xml:space="preserve">Кафедра общей психологии                                                                            </t>
  </si>
  <si>
    <t xml:space="preserve">Кафедра системы управления современным предприятием                                                 </t>
  </si>
  <si>
    <t>кафедра математики и методики обучения математике</t>
  </si>
  <si>
    <t xml:space="preserve">Общеуниверситетские кафедры                       </t>
  </si>
  <si>
    <t>Физкультурно-оздоровительный центр ИГУ</t>
  </si>
  <si>
    <t xml:space="preserve">Кафедра социальной работы                                                                           </t>
  </si>
  <si>
    <t>Рекламы</t>
  </si>
  <si>
    <t xml:space="preserve">Кафедра русского языка как иностранного                                                      </t>
  </si>
  <si>
    <t>Кафедра предпринимательства и управления в сфере услуг и рекламы</t>
  </si>
  <si>
    <t>кафедра Гуманитарных наук и иностранных языков</t>
  </si>
  <si>
    <t xml:space="preserve">Кафедра восточных языков                                                                   </t>
  </si>
  <si>
    <t>кафедра музыкального образования</t>
  </si>
  <si>
    <t xml:space="preserve">Кафедра европейских языков                                                               </t>
  </si>
  <si>
    <t xml:space="preserve">Кафедра иностранных языков для неязыковых направлений подготовки                                                                          </t>
  </si>
  <si>
    <t>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</si>
</sst>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00"/>
    <numFmt numFmtId="165" formatCode="0.000000"/>
    <numFmt numFmtId="166" formatCode="0.00000"/>
    <numFmt numFmtId="167" formatCode="0.0"/>
    <numFmt numFmtId="168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4" fillId="0" borderId="0"/>
    <xf numFmtId="168" fontId="24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/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8" fillId="0" borderId="0" xfId="2" applyNumberFormat="1" applyFont="1" applyFill="1" applyBorder="1" applyAlignment="1">
      <alignment horizontal="center" vertical="distributed"/>
    </xf>
    <xf numFmtId="0" fontId="9" fillId="0" borderId="2" xfId="0" applyFont="1" applyBorder="1" applyAlignment="1">
      <alignment vertical="top" wrapText="1"/>
    </xf>
    <xf numFmtId="0" fontId="8" fillId="0" borderId="2" xfId="2" applyNumberFormat="1" applyFont="1" applyFill="1" applyBorder="1" applyAlignment="1">
      <alignment horizontal="center" vertical="distributed"/>
    </xf>
    <xf numFmtId="0" fontId="8" fillId="0" borderId="0" xfId="2" applyNumberFormat="1" applyFont="1" applyFill="1" applyBorder="1" applyAlignment="1">
      <alignment horizontal="distributed" vertical="distributed" wrapText="1" justifyLastLine="1" shrinkToFit="1" readingOrder="1"/>
    </xf>
    <xf numFmtId="0" fontId="8" fillId="0" borderId="3" xfId="2" applyNumberFormat="1" applyFont="1" applyFill="1" applyBorder="1" applyAlignment="1">
      <alignment horizontal="distributed" vertical="distributed" wrapText="1" justifyLastLine="1" shrinkToFit="1" readingOrder="1"/>
    </xf>
    <xf numFmtId="0" fontId="8" fillId="0" borderId="2" xfId="2" applyNumberFormat="1" applyFont="1" applyFill="1" applyBorder="1" applyAlignment="1">
      <alignment horizontal="distributed" vertical="center" wrapText="1" shrinkToFit="1" readingOrder="1"/>
    </xf>
    <xf numFmtId="0" fontId="8" fillId="0" borderId="2" xfId="2" applyNumberFormat="1" applyFont="1" applyFill="1" applyBorder="1" applyAlignment="1">
      <alignment horizontal="center" vertical="center" wrapText="1" shrinkToFit="1" readingOrder="1"/>
    </xf>
    <xf numFmtId="0" fontId="8" fillId="0" borderId="4" xfId="2" applyNumberFormat="1" applyFont="1" applyFill="1" applyBorder="1" applyAlignment="1">
      <alignment horizontal="distributed" vertical="distributed" wrapText="1" justifyLastLine="1" shrinkToFit="1" readingOrder="1"/>
    </xf>
    <xf numFmtId="165" fontId="8" fillId="0" borderId="2" xfId="2" applyNumberFormat="1" applyFont="1" applyFill="1" applyBorder="1" applyAlignment="1">
      <alignment horizontal="distributed" vertical="center" wrapText="1" shrinkToFit="1" readingOrder="1"/>
    </xf>
    <xf numFmtId="164" fontId="8" fillId="0" borderId="2" xfId="2" applyNumberFormat="1" applyFont="1" applyFill="1" applyBorder="1" applyAlignment="1">
      <alignment horizontal="distributed" vertical="center" wrapText="1" shrinkToFit="1" readingOrder="1"/>
    </xf>
    <xf numFmtId="166" fontId="8" fillId="0" borderId="2" xfId="2" applyNumberFormat="1" applyFont="1" applyFill="1" applyBorder="1" applyAlignment="1">
      <alignment horizontal="distributed" vertical="center" wrapText="1" shrinkToFit="1" readingOrder="1"/>
    </xf>
    <xf numFmtId="43" fontId="8" fillId="0" borderId="2" xfId="1" applyFont="1" applyFill="1" applyBorder="1" applyAlignment="1">
      <alignment horizontal="center" vertical="center" wrapText="1" shrinkToFit="1" readingOrder="1"/>
    </xf>
    <xf numFmtId="164" fontId="12" fillId="2" borderId="2" xfId="2" applyNumberFormat="1" applyFont="1" applyFill="1" applyBorder="1" applyAlignment="1">
      <alignment horizontal="center" vertical="top" wrapText="1" shrinkToFit="1" readingOrder="1"/>
    </xf>
    <xf numFmtId="0" fontId="14" fillId="2" borderId="2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Fill="1"/>
    <xf numFmtId="0" fontId="8" fillId="0" borderId="2" xfId="2" applyNumberFormat="1" applyFont="1" applyFill="1" applyBorder="1" applyAlignment="1">
      <alignment horizontal="center" vertical="top" wrapText="1"/>
    </xf>
    <xf numFmtId="0" fontId="8" fillId="0" borderId="2" xfId="2" applyNumberFormat="1" applyFont="1" applyFill="1" applyBorder="1" applyAlignment="1">
      <alignment horizontal="left" vertical="top" wrapText="1"/>
    </xf>
    <xf numFmtId="0" fontId="2" fillId="0" borderId="2" xfId="0" applyFont="1" applyBorder="1"/>
    <xf numFmtId="164" fontId="2" fillId="0" borderId="2" xfId="0" applyNumberFormat="1" applyFont="1" applyBorder="1"/>
    <xf numFmtId="2" fontId="15" fillId="0" borderId="10" xfId="0" applyNumberFormat="1" applyFont="1" applyFill="1" applyBorder="1" applyAlignment="1">
      <alignment vertical="center"/>
    </xf>
    <xf numFmtId="2" fontId="15" fillId="0" borderId="10" xfId="0" applyNumberFormat="1" applyFont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0" fontId="2" fillId="0" borderId="0" xfId="0" applyFont="1" applyFill="1" applyBorder="1"/>
    <xf numFmtId="2" fontId="16" fillId="0" borderId="10" xfId="0" applyNumberFormat="1" applyFont="1" applyFill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16" fillId="4" borderId="10" xfId="0" applyNumberFormat="1" applyFont="1" applyFill="1" applyBorder="1" applyAlignment="1">
      <alignment horizontal="center" vertical="center" wrapText="1"/>
    </xf>
    <xf numFmtId="1" fontId="16" fillId="4" borderId="10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4" borderId="11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Border="1" applyAlignment="1">
      <alignment vertical="center"/>
    </xf>
    <xf numFmtId="1" fontId="15" fillId="0" borderId="10" xfId="0" applyNumberFormat="1" applyFont="1" applyFill="1" applyBorder="1" applyAlignment="1">
      <alignment vertical="center"/>
    </xf>
    <xf numFmtId="1" fontId="15" fillId="0" borderId="11" xfId="0" applyNumberFormat="1" applyFont="1" applyBorder="1" applyAlignment="1">
      <alignment vertical="center"/>
    </xf>
    <xf numFmtId="2" fontId="16" fillId="0" borderId="10" xfId="0" applyNumberFormat="1" applyFont="1" applyFill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1" fontId="16" fillId="0" borderId="10" xfId="0" applyNumberFormat="1" applyFont="1" applyBorder="1" applyAlignment="1">
      <alignment vertical="center"/>
    </xf>
    <xf numFmtId="1" fontId="16" fillId="0" borderId="11" xfId="0" applyNumberFormat="1" applyFont="1" applyBorder="1" applyAlignment="1">
      <alignment vertical="center"/>
    </xf>
    <xf numFmtId="2" fontId="17" fillId="0" borderId="12" xfId="0" applyNumberFormat="1" applyFont="1" applyFill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3" fontId="18" fillId="0" borderId="2" xfId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5" fillId="5" borderId="10" xfId="0" applyNumberFormat="1" applyFont="1" applyFill="1" applyBorder="1" applyAlignment="1">
      <alignment horizontal="center" vertical="center" wrapText="1"/>
    </xf>
    <xf numFmtId="1" fontId="15" fillId="5" borderId="1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15" fillId="5" borderId="11" xfId="0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wrapText="1"/>
    </xf>
    <xf numFmtId="0" fontId="8" fillId="0" borderId="2" xfId="2" applyFont="1" applyBorder="1" applyAlignment="1">
      <alignment horizontal="left" wrapText="1"/>
    </xf>
    <xf numFmtId="164" fontId="2" fillId="0" borderId="2" xfId="0" applyNumberFormat="1" applyFont="1" applyFill="1" applyBorder="1"/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left" vertical="top" wrapText="1"/>
    </xf>
    <xf numFmtId="2" fontId="20" fillId="0" borderId="10" xfId="0" applyNumberFormat="1" applyFont="1" applyFill="1" applyBorder="1" applyAlignment="1">
      <alignment vertical="center"/>
    </xf>
    <xf numFmtId="2" fontId="20" fillId="0" borderId="10" xfId="0" applyNumberFormat="1" applyFont="1" applyBorder="1" applyAlignment="1">
      <alignment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vertical="center"/>
    </xf>
    <xf numFmtId="2" fontId="15" fillId="0" borderId="14" xfId="0" applyNumberFormat="1" applyFont="1" applyBorder="1" applyAlignment="1">
      <alignment vertical="center"/>
    </xf>
    <xf numFmtId="1" fontId="15" fillId="0" borderId="14" xfId="0" applyNumberFormat="1" applyFont="1" applyBorder="1" applyAlignment="1">
      <alignment vertical="center"/>
    </xf>
    <xf numFmtId="1" fontId="15" fillId="0" borderId="15" xfId="0" applyNumberFormat="1" applyFont="1" applyBorder="1" applyAlignment="1">
      <alignment vertical="center"/>
    </xf>
    <xf numFmtId="2" fontId="21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vertical="center"/>
    </xf>
    <xf numFmtId="2" fontId="22" fillId="0" borderId="10" xfId="0" applyNumberFormat="1" applyFont="1" applyFill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vertical="center"/>
    </xf>
    <xf numFmtId="1" fontId="22" fillId="0" borderId="10" xfId="0" applyNumberFormat="1" applyFont="1" applyBorder="1" applyAlignment="1">
      <alignment vertical="center"/>
    </xf>
    <xf numFmtId="1" fontId="22" fillId="0" borderId="11" xfId="0" applyNumberFormat="1" applyFont="1" applyBorder="1" applyAlignment="1">
      <alignment vertical="center"/>
    </xf>
    <xf numFmtId="2" fontId="15" fillId="0" borderId="16" xfId="0" applyNumberFormat="1" applyFont="1" applyBorder="1" applyAlignment="1">
      <alignment vertical="center"/>
    </xf>
    <xf numFmtId="2" fontId="15" fillId="0" borderId="17" xfId="0" applyNumberFormat="1" applyFont="1" applyBorder="1" applyAlignment="1">
      <alignment vertical="center"/>
    </xf>
    <xf numFmtId="1" fontId="15" fillId="0" borderId="16" xfId="0" applyNumberFormat="1" applyFont="1" applyBorder="1" applyAlignment="1">
      <alignment vertical="center"/>
    </xf>
    <xf numFmtId="1" fontId="15" fillId="0" borderId="17" xfId="0" applyNumberFormat="1" applyFont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3" fillId="0" borderId="2" xfId="0" applyFont="1" applyBorder="1" applyAlignment="1">
      <alignment wrapText="1"/>
    </xf>
    <xf numFmtId="2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15" fillId="0" borderId="10" xfId="0" applyNumberFormat="1" applyFont="1" applyFill="1" applyBorder="1" applyAlignment="1">
      <alignment vertical="center" wrapText="1"/>
    </xf>
    <xf numFmtId="2" fontId="15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5" borderId="11" xfId="0" applyFont="1" applyFill="1" applyBorder="1" applyAlignment="1">
      <alignment vertical="center"/>
    </xf>
    <xf numFmtId="2" fontId="16" fillId="0" borderId="18" xfId="0" applyNumberFormat="1" applyFont="1" applyFill="1" applyBorder="1" applyAlignment="1">
      <alignment vertical="center"/>
    </xf>
    <xf numFmtId="2" fontId="16" fillId="0" borderId="18" xfId="0" applyNumberFormat="1" applyFont="1" applyBorder="1" applyAlignment="1">
      <alignment vertical="center"/>
    </xf>
    <xf numFmtId="1" fontId="16" fillId="0" borderId="18" xfId="0" applyNumberFormat="1" applyFont="1" applyBorder="1" applyAlignment="1">
      <alignment vertical="center"/>
    </xf>
    <xf numFmtId="1" fontId="16" fillId="0" borderId="19" xfId="0" applyNumberFormat="1" applyFont="1" applyBorder="1" applyAlignment="1">
      <alignment vertical="center"/>
    </xf>
    <xf numFmtId="2" fontId="17" fillId="0" borderId="10" xfId="0" applyNumberFormat="1" applyFont="1" applyFill="1" applyBorder="1" applyAlignment="1">
      <alignment vertical="center"/>
    </xf>
    <xf numFmtId="2" fontId="17" fillId="0" borderId="10" xfId="0" applyNumberFormat="1" applyFont="1" applyBorder="1" applyAlignment="1">
      <alignment vertical="center"/>
    </xf>
    <xf numFmtId="1" fontId="17" fillId="0" borderId="10" xfId="0" applyNumberFormat="1" applyFont="1" applyBorder="1" applyAlignment="1">
      <alignment vertical="center"/>
    </xf>
    <xf numFmtId="1" fontId="17" fillId="0" borderId="11" xfId="0" applyNumberFormat="1" applyFont="1" applyBorder="1" applyAlignment="1">
      <alignment vertical="center"/>
    </xf>
    <xf numFmtId="2" fontId="15" fillId="0" borderId="16" xfId="0" applyNumberFormat="1" applyFont="1" applyFill="1" applyBorder="1" applyAlignment="1">
      <alignment vertical="center"/>
    </xf>
    <xf numFmtId="2" fontId="16" fillId="0" borderId="20" xfId="3" applyNumberFormat="1" applyFont="1" applyFill="1" applyBorder="1" applyAlignment="1">
      <alignment vertical="center"/>
    </xf>
    <xf numFmtId="2" fontId="16" fillId="0" borderId="10" xfId="3" applyNumberFormat="1" applyFont="1" applyBorder="1" applyAlignment="1">
      <alignment vertical="center"/>
    </xf>
    <xf numFmtId="1" fontId="16" fillId="0" borderId="10" xfId="3" applyNumberFormat="1" applyFont="1" applyBorder="1" applyAlignment="1">
      <alignment vertical="center"/>
    </xf>
    <xf numFmtId="1" fontId="16" fillId="0" borderId="11" xfId="3" applyNumberFormat="1" applyFont="1" applyBorder="1" applyAlignment="1">
      <alignment vertical="center"/>
    </xf>
    <xf numFmtId="1" fontId="15" fillId="0" borderId="2" xfId="0" applyNumberFormat="1" applyFont="1" applyBorder="1" applyAlignment="1">
      <alignment vertical="center"/>
    </xf>
    <xf numFmtId="2" fontId="16" fillId="0" borderId="10" xfId="0" applyNumberFormat="1" applyFont="1" applyBorder="1" applyAlignment="1">
      <alignment horizontal="right" vertical="center"/>
    </xf>
    <xf numFmtId="2" fontId="5" fillId="5" borderId="10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7" fontId="15" fillId="0" borderId="10" xfId="0" applyNumberFormat="1" applyFont="1" applyBorder="1" applyAlignment="1">
      <alignment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vertical="center" wrapText="1"/>
    </xf>
    <xf numFmtId="2" fontId="5" fillId="0" borderId="10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2" xfId="4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2" fontId="15" fillId="5" borderId="2" xfId="0" applyNumberFormat="1" applyFont="1" applyFill="1" applyBorder="1" applyAlignment="1">
      <alignment vertical="center"/>
    </xf>
    <xf numFmtId="2" fontId="26" fillId="0" borderId="10" xfId="0" applyNumberFormat="1" applyFont="1" applyFill="1" applyBorder="1"/>
    <xf numFmtId="0" fontId="15" fillId="0" borderId="2" xfId="0" applyFont="1" applyFill="1" applyBorder="1" applyAlignment="1">
      <alignment vertical="center"/>
    </xf>
    <xf numFmtId="2" fontId="25" fillId="0" borderId="10" xfId="0" applyNumberFormat="1" applyFont="1" applyBorder="1" applyAlignment="1">
      <alignment vertical="center"/>
    </xf>
    <xf numFmtId="1" fontId="25" fillId="0" borderId="10" xfId="0" applyNumberFormat="1" applyFont="1" applyBorder="1" applyAlignment="1">
      <alignment vertical="center"/>
    </xf>
    <xf numFmtId="1" fontId="25" fillId="0" borderId="11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0" fontId="8" fillId="0" borderId="21" xfId="2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 shrinkToFit="1" readingOrder="1"/>
    </xf>
    <xf numFmtId="0" fontId="8" fillId="0" borderId="2" xfId="2" applyNumberFormat="1" applyFont="1" applyFill="1" applyBorder="1" applyAlignment="1">
      <alignment horizontal="center" vertical="top" wrapText="1" shrinkToFit="1" readingOrder="1"/>
    </xf>
    <xf numFmtId="0" fontId="8" fillId="0" borderId="21" xfId="2" applyNumberFormat="1" applyFont="1" applyFill="1" applyBorder="1" applyAlignment="1">
      <alignment horizontal="center" vertical="top" wrapText="1" shrinkToFit="1" readingOrder="1"/>
    </xf>
    <xf numFmtId="0" fontId="8" fillId="0" borderId="22" xfId="2" applyNumberFormat="1" applyFont="1" applyFill="1" applyBorder="1" applyAlignment="1">
      <alignment horizontal="center" vertical="top" wrapText="1" shrinkToFit="1" readingOrder="1"/>
    </xf>
    <xf numFmtId="0" fontId="8" fillId="0" borderId="9" xfId="2" applyNumberFormat="1" applyFont="1" applyFill="1" applyBorder="1" applyAlignment="1">
      <alignment horizontal="center" vertical="top" wrapText="1" shrinkToFit="1" readingOrder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0" fillId="0" borderId="3" xfId="2" applyNumberFormat="1" applyFont="1" applyFill="1" applyBorder="1" applyAlignment="1">
      <alignment horizontal="left" vertical="center" wrapText="1" shrinkToFit="1" readingOrder="1"/>
    </xf>
    <xf numFmtId="0" fontId="10" fillId="0" borderId="5" xfId="2" applyNumberFormat="1" applyFont="1" applyFill="1" applyBorder="1" applyAlignment="1">
      <alignment horizontal="left" vertical="center" wrapText="1" shrinkToFit="1" readingOrder="1"/>
    </xf>
    <xf numFmtId="0" fontId="10" fillId="0" borderId="6" xfId="2" applyNumberFormat="1" applyFont="1" applyFill="1" applyBorder="1" applyAlignment="1">
      <alignment horizontal="left" vertical="center" wrapText="1" shrinkToFit="1" readingOrder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11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33"/>
  <sheetViews>
    <sheetView tabSelected="1" topLeftCell="A8" zoomScale="85" zoomScaleNormal="85" workbookViewId="0">
      <selection activeCell="N21" sqref="N21"/>
    </sheetView>
  </sheetViews>
  <sheetFormatPr defaultColWidth="9.140625" defaultRowHeight="12.75" x14ac:dyDescent="0.2"/>
  <cols>
    <col min="1" max="1" width="25.5703125" style="1" customWidth="1"/>
    <col min="2" max="2" width="23.28515625" style="1" customWidth="1"/>
    <col min="3" max="4" width="9.140625" style="1" customWidth="1"/>
    <col min="5" max="5" width="11.28515625" style="1" customWidth="1"/>
    <col min="6" max="6" width="11.7109375" style="1" customWidth="1"/>
    <col min="7" max="7" width="15.28515625" style="1" customWidth="1"/>
    <col min="8" max="8" width="13.7109375" style="1" customWidth="1"/>
    <col min="9" max="11" width="9.140625" style="1" customWidth="1"/>
    <col min="12" max="12" width="10.140625" style="1" customWidth="1"/>
    <col min="13" max="13" width="9.140625" style="1" customWidth="1"/>
    <col min="14" max="14" width="13.5703125" style="1" customWidth="1"/>
    <col min="15" max="15" width="9.7109375" style="1" customWidth="1"/>
    <col min="16" max="16" width="13.7109375" style="1" customWidth="1"/>
    <col min="17" max="18" width="14.7109375" style="1" customWidth="1"/>
    <col min="19" max="19" width="15.5703125" style="1" customWidth="1"/>
    <col min="20" max="20" width="13.85546875" style="1" customWidth="1"/>
    <col min="21" max="21" width="11.28515625" style="1" customWidth="1"/>
    <col min="22" max="23" width="9.140625" style="1" customWidth="1"/>
    <col min="24" max="24" width="10.85546875" style="1" customWidth="1"/>
    <col min="25" max="25" width="10.7109375" style="1" customWidth="1"/>
    <col min="26" max="26" width="12.42578125" style="1" customWidth="1"/>
    <col min="27" max="27" width="12.7109375" style="1" customWidth="1"/>
    <col min="28" max="28" width="11.5703125" style="1" customWidth="1"/>
    <col min="29" max="29" width="11.7109375" style="1" customWidth="1"/>
    <col min="30" max="30" width="11.28515625" style="1" customWidth="1"/>
    <col min="31" max="31" width="11.7109375" style="1" customWidth="1"/>
    <col min="32" max="32" width="9.28515625" style="1" bestFit="1" customWidth="1"/>
    <col min="33" max="33" width="16" style="1" customWidth="1"/>
    <col min="34" max="34" width="9.28515625" style="1" bestFit="1" customWidth="1"/>
    <col min="35" max="35" width="14.42578125" style="1" customWidth="1"/>
    <col min="36" max="36" width="14.140625" style="1" customWidth="1"/>
    <col min="37" max="37" width="12.7109375" style="1" customWidth="1"/>
    <col min="38" max="38" width="11.7109375" style="1" customWidth="1"/>
    <col min="39" max="39" width="12.7109375" style="1" customWidth="1"/>
    <col min="40" max="40" width="11" style="1" customWidth="1"/>
    <col min="41" max="41" width="11.5703125" style="1" customWidth="1"/>
    <col min="42" max="42" width="12" style="1" customWidth="1"/>
    <col min="43" max="43" width="14.28515625" style="1" customWidth="1"/>
    <col min="44" max="44" width="15.42578125" style="1" customWidth="1"/>
    <col min="45" max="45" width="11.7109375" style="1" customWidth="1"/>
    <col min="46" max="46" width="14.140625" style="1" customWidth="1"/>
    <col min="47" max="47" width="13.28515625" style="1" customWidth="1"/>
    <col min="48" max="48" width="13.140625" style="1" customWidth="1"/>
    <col min="49" max="49" width="11.28515625" style="1" customWidth="1"/>
    <col min="50" max="16384" width="9.140625" style="1"/>
  </cols>
  <sheetData>
    <row r="1" spans="1:57" ht="14.25" x14ac:dyDescent="0.2">
      <c r="X1" s="2"/>
    </row>
    <row r="2" spans="1:57" s="3" customFormat="1" ht="27.6" customHeight="1" x14ac:dyDescent="0.2">
      <c r="B2" s="4"/>
      <c r="C2" s="4"/>
      <c r="D2" s="4"/>
      <c r="E2" s="4"/>
      <c r="F2" s="4"/>
      <c r="G2" s="187" t="s">
        <v>0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1:57" s="3" customFormat="1" ht="15.6" customHeight="1" x14ac:dyDescent="0.2">
      <c r="A3" s="5"/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T3" s="6"/>
      <c r="U3" s="6"/>
      <c r="V3" s="6"/>
      <c r="X3" s="7"/>
      <c r="Y3" s="7"/>
      <c r="Z3" s="7"/>
    </row>
    <row r="4" spans="1:57" ht="24.6" customHeight="1" x14ac:dyDescent="0.2">
      <c r="G4" s="188" t="s">
        <v>1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X4" s="3"/>
      <c r="Y4" s="3"/>
      <c r="Z4" s="3"/>
    </row>
    <row r="5" spans="1:57" ht="162.6" customHeight="1" x14ac:dyDescent="0.2">
      <c r="G5" s="8" t="s">
        <v>2</v>
      </c>
      <c r="H5" s="9"/>
      <c r="I5" s="8" t="str">
        <f>U12</f>
        <v>Доля ставок, занимаемых ППС до 30 лет в учебно-научном подразделении</v>
      </c>
      <c r="J5" s="8" t="str">
        <f>W12</f>
        <v>Доля ставок, занимаемых ППС с учеными степенями в учебно-научном подразделении</v>
      </c>
      <c r="K5" s="8" t="str">
        <f>Y12</f>
        <v>Доля ставок, занимаемых ППС - кандидатами наук до 35 летв в учебно-научном подразделении</v>
      </c>
      <c r="L5" s="8" t="str">
        <f>AA13</f>
        <v>Количество ставок, занимаемых ППС - докторами наук до 40 лет/количество ставок ППС на кафедре</v>
      </c>
      <c r="M5" s="8" t="str">
        <f>AC13</f>
        <v>Численность аспирантов кафедры/количество ставок ППС на кафедре</v>
      </c>
      <c r="N5" s="8" t="str">
        <f>AE13</f>
        <v>Численность магистрантов кафедры/количество ставок ППС на кафедре</v>
      </c>
      <c r="O5" s="8" t="str">
        <f>AG13</f>
        <v>Объем НИР, выполняемых сотрудниками кафедры/ количество ставок ППС на кафедре</v>
      </c>
      <c r="P5" s="8" t="str">
        <f>AI13</f>
        <v>Количество зарегистрированных РИД сотрудниками кафедры/количество ставок ППС на кафедре</v>
      </c>
      <c r="Q5" s="8" t="str">
        <f>AK13</f>
        <v>Количество учебных изданий, подготовленных сотрудниками кафедры/количество ставок ППС  на кафедре</v>
      </c>
      <c r="R5" s="8" t="str">
        <f>AM13</f>
        <v>Количество публикации web of science, scopus (без дублирования), опубликованных сотрудниками кафедры/количество ставок ППС на кафедре</v>
      </c>
      <c r="S5" s="8" t="str">
        <f>AO13</f>
        <v>Количество публикаций из перечня ВАК(за исключением web of science, scopus), опубликованных сотрудниками кафедры/количество ставок ППС на кафедре</v>
      </c>
      <c r="T5" s="8" t="str">
        <f>AQ13</f>
        <v>Количество цитирований по данным web of science, scopus публикаций сотрудников кафедры/количество  ставок ППС на кафедре</v>
      </c>
      <c r="U5" s="8" t="str">
        <f>AS13</f>
        <v>Количество цитирований по данным РИНЦ публикаций сотрудников кафедры/количество ставок ППС на кафедре</v>
      </c>
      <c r="V5" s="8" t="s">
        <v>3</v>
      </c>
      <c r="X5" s="3"/>
      <c r="Y5" s="3"/>
      <c r="Z5" s="3"/>
    </row>
    <row r="6" spans="1:57" ht="15.6" customHeight="1" x14ac:dyDescent="0.2">
      <c r="A6" s="10"/>
      <c r="B6" s="10"/>
      <c r="C6" s="10"/>
      <c r="D6" s="10"/>
      <c r="E6" s="10"/>
      <c r="F6" s="10"/>
      <c r="G6" s="11" t="s">
        <v>4</v>
      </c>
      <c r="H6" s="12"/>
      <c r="I6" s="12" t="s">
        <v>5</v>
      </c>
      <c r="J6" s="12" t="s">
        <v>6</v>
      </c>
      <c r="K6" s="12" t="s">
        <v>7</v>
      </c>
      <c r="L6" s="12" t="s">
        <v>8</v>
      </c>
      <c r="M6" s="12" t="s">
        <v>9</v>
      </c>
      <c r="N6" s="12" t="s">
        <v>10</v>
      </c>
      <c r="O6" s="12" t="s">
        <v>11</v>
      </c>
      <c r="P6" s="12" t="s">
        <v>12</v>
      </c>
      <c r="Q6" s="12" t="s">
        <v>13</v>
      </c>
      <c r="R6" s="12" t="s">
        <v>14</v>
      </c>
      <c r="S6" s="12" t="s">
        <v>15</v>
      </c>
      <c r="T6" s="12" t="s">
        <v>16</v>
      </c>
      <c r="U6" s="12" t="s">
        <v>17</v>
      </c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57" ht="38.25" x14ac:dyDescent="0.2">
      <c r="A7" s="13"/>
      <c r="C7" s="13"/>
      <c r="D7" s="13"/>
      <c r="E7" s="14" t="s">
        <v>18</v>
      </c>
      <c r="F7" s="13"/>
      <c r="G7" s="11" t="s">
        <v>19</v>
      </c>
      <c r="H7" s="15" t="s">
        <v>20</v>
      </c>
      <c r="I7" s="15">
        <v>1</v>
      </c>
      <c r="J7" s="15">
        <v>1</v>
      </c>
      <c r="K7" s="15">
        <v>1</v>
      </c>
      <c r="L7" s="15">
        <v>1</v>
      </c>
      <c r="M7" s="15">
        <v>4</v>
      </c>
      <c r="N7" s="15">
        <v>1</v>
      </c>
      <c r="O7" s="15">
        <v>4</v>
      </c>
      <c r="P7" s="15">
        <v>1</v>
      </c>
      <c r="Q7" s="15">
        <v>1</v>
      </c>
      <c r="R7" s="15">
        <v>4</v>
      </c>
      <c r="S7" s="15">
        <v>1</v>
      </c>
      <c r="T7" s="15">
        <v>1</v>
      </c>
      <c r="U7" s="15">
        <v>1</v>
      </c>
      <c r="V7" s="16">
        <f>SUM(I7:U7)</f>
        <v>22</v>
      </c>
      <c r="W7" s="1">
        <v>4</v>
      </c>
      <c r="X7" s="3"/>
      <c r="Y7" s="3"/>
      <c r="Z7" s="3"/>
    </row>
    <row r="8" spans="1:57" ht="63.75" x14ac:dyDescent="0.2">
      <c r="A8" s="13"/>
      <c r="C8" s="13"/>
      <c r="D8" s="13"/>
      <c r="E8" s="17" t="s">
        <v>21</v>
      </c>
      <c r="F8" s="13"/>
      <c r="G8" s="11" t="s">
        <v>22</v>
      </c>
      <c r="H8" s="15" t="s">
        <v>23</v>
      </c>
      <c r="I8" s="18">
        <f>I7/V7</f>
        <v>4.5454545454545456E-2</v>
      </c>
      <c r="J8" s="19">
        <f>J7/V7</f>
        <v>4.5454545454545456E-2</v>
      </c>
      <c r="K8" s="19">
        <f>K7/V7</f>
        <v>4.5454545454545456E-2</v>
      </c>
      <c r="L8" s="19">
        <f>L7/V7</f>
        <v>4.5454545454545456E-2</v>
      </c>
      <c r="M8" s="20">
        <f>M7/V7</f>
        <v>0.18181818181818182</v>
      </c>
      <c r="N8" s="19">
        <f>N7/V7</f>
        <v>4.5454545454545456E-2</v>
      </c>
      <c r="O8" s="19">
        <f>O7/V7</f>
        <v>0.18181818181818182</v>
      </c>
      <c r="P8" s="19">
        <f>P7/V7</f>
        <v>4.5454545454545456E-2</v>
      </c>
      <c r="Q8" s="19">
        <f>Q7/V7</f>
        <v>4.5454545454545456E-2</v>
      </c>
      <c r="R8" s="19">
        <f>R7/V7</f>
        <v>0.18181818181818182</v>
      </c>
      <c r="S8" s="19">
        <f>S7/V7</f>
        <v>4.5454545454545456E-2</v>
      </c>
      <c r="T8" s="19">
        <f>T7/V7</f>
        <v>4.5454545454545456E-2</v>
      </c>
      <c r="U8" s="19">
        <f>U7/V7</f>
        <v>4.5454545454545456E-2</v>
      </c>
      <c r="V8" s="21">
        <f>SUM(I8:U8)</f>
        <v>0.99999999999999978</v>
      </c>
      <c r="X8" s="3"/>
      <c r="Y8" s="3"/>
      <c r="Z8" s="3"/>
    </row>
    <row r="9" spans="1:57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0"/>
      <c r="R9" s="10"/>
      <c r="S9" s="10"/>
      <c r="T9" s="10"/>
      <c r="U9" s="10"/>
      <c r="V9" s="10"/>
      <c r="W9" s="10"/>
    </row>
    <row r="10" spans="1:57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0"/>
      <c r="R10" s="10"/>
      <c r="S10" s="10"/>
      <c r="T10" s="10"/>
      <c r="U10" s="10"/>
      <c r="V10" s="10"/>
      <c r="W10" s="10"/>
    </row>
    <row r="11" spans="1:57" s="3" customFormat="1" ht="28.15" customHeight="1" x14ac:dyDescent="0.2">
      <c r="A11" s="189" t="s">
        <v>24</v>
      </c>
      <c r="B11" s="190" t="s">
        <v>25</v>
      </c>
      <c r="C11" s="189" t="s">
        <v>26</v>
      </c>
      <c r="D11" s="189" t="s">
        <v>27</v>
      </c>
      <c r="E11" s="189" t="s">
        <v>28</v>
      </c>
      <c r="F11" s="188" t="s">
        <v>191</v>
      </c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93" t="s">
        <v>29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5"/>
    </row>
    <row r="12" spans="1:57" s="3" customFormat="1" ht="59.45" customHeight="1" x14ac:dyDescent="0.2">
      <c r="A12" s="189"/>
      <c r="B12" s="191"/>
      <c r="C12" s="189"/>
      <c r="D12" s="189"/>
      <c r="E12" s="18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96" t="s">
        <v>30</v>
      </c>
      <c r="V12" s="197"/>
      <c r="W12" s="198" t="s">
        <v>31</v>
      </c>
      <c r="X12" s="199"/>
      <c r="Y12" s="198" t="s">
        <v>32</v>
      </c>
      <c r="Z12" s="200"/>
      <c r="AA12" s="201" t="s">
        <v>33</v>
      </c>
      <c r="AB12" s="202"/>
      <c r="AC12" s="201" t="s">
        <v>34</v>
      </c>
      <c r="AD12" s="202"/>
      <c r="AE12" s="201" t="s">
        <v>35</v>
      </c>
      <c r="AF12" s="202"/>
      <c r="AG12" s="201" t="s">
        <v>36</v>
      </c>
      <c r="AH12" s="202"/>
      <c r="AI12" s="201" t="s">
        <v>37</v>
      </c>
      <c r="AJ12" s="202"/>
      <c r="AK12" s="201" t="s">
        <v>38</v>
      </c>
      <c r="AL12" s="202"/>
      <c r="AM12" s="201" t="s">
        <v>39</v>
      </c>
      <c r="AN12" s="202"/>
      <c r="AO12" s="201" t="s">
        <v>40</v>
      </c>
      <c r="AP12" s="202"/>
      <c r="AQ12" s="201" t="s">
        <v>41</v>
      </c>
      <c r="AR12" s="202"/>
      <c r="AS12" s="201" t="s">
        <v>42</v>
      </c>
      <c r="AT12" s="202"/>
    </row>
    <row r="13" spans="1:57" ht="123" customHeight="1" x14ac:dyDescent="0.2">
      <c r="A13" s="189"/>
      <c r="B13" s="192"/>
      <c r="C13" s="189"/>
      <c r="D13" s="189"/>
      <c r="E13" s="189"/>
      <c r="F13" s="23" t="s">
        <v>43</v>
      </c>
      <c r="G13" s="23" t="s">
        <v>44</v>
      </c>
      <c r="H13" s="23" t="s">
        <v>45</v>
      </c>
      <c r="I13" s="23" t="s">
        <v>46</v>
      </c>
      <c r="J13" s="23" t="s">
        <v>47</v>
      </c>
      <c r="K13" s="23" t="s">
        <v>48</v>
      </c>
      <c r="L13" s="23" t="s">
        <v>49</v>
      </c>
      <c r="M13" s="23" t="s">
        <v>50</v>
      </c>
      <c r="N13" s="23" t="s">
        <v>51</v>
      </c>
      <c r="O13" s="23" t="s">
        <v>52</v>
      </c>
      <c r="P13" s="23" t="s">
        <v>53</v>
      </c>
      <c r="Q13" s="23" t="s">
        <v>54</v>
      </c>
      <c r="R13" s="23" t="s">
        <v>55</v>
      </c>
      <c r="S13" s="23" t="s">
        <v>56</v>
      </c>
      <c r="T13" s="23" t="s">
        <v>57</v>
      </c>
      <c r="U13" s="24" t="s">
        <v>58</v>
      </c>
      <c r="V13" s="25" t="s">
        <v>59</v>
      </c>
      <c r="W13" s="26" t="s">
        <v>60</v>
      </c>
      <c r="X13" s="25" t="s">
        <v>59</v>
      </c>
      <c r="Y13" s="26" t="s">
        <v>61</v>
      </c>
      <c r="Z13" s="25" t="s">
        <v>59</v>
      </c>
      <c r="AA13" s="26" t="s">
        <v>62</v>
      </c>
      <c r="AB13" s="25" t="s">
        <v>59</v>
      </c>
      <c r="AC13" s="26" t="s">
        <v>63</v>
      </c>
      <c r="AD13" s="25" t="s">
        <v>64</v>
      </c>
      <c r="AE13" s="26" t="s">
        <v>65</v>
      </c>
      <c r="AF13" s="25" t="s">
        <v>59</v>
      </c>
      <c r="AG13" s="27" t="s">
        <v>66</v>
      </c>
      <c r="AH13" s="25" t="s">
        <v>59</v>
      </c>
      <c r="AI13" s="27" t="s">
        <v>67</v>
      </c>
      <c r="AJ13" s="25" t="s">
        <v>59</v>
      </c>
      <c r="AK13" s="27" t="s">
        <v>68</v>
      </c>
      <c r="AL13" s="25" t="s">
        <v>59</v>
      </c>
      <c r="AM13" s="27" t="s">
        <v>69</v>
      </c>
      <c r="AN13" s="25" t="s">
        <v>59</v>
      </c>
      <c r="AO13" s="27" t="s">
        <v>70</v>
      </c>
      <c r="AP13" s="25" t="s">
        <v>59</v>
      </c>
      <c r="AQ13" s="27" t="s">
        <v>71</v>
      </c>
      <c r="AR13" s="25" t="s">
        <v>59</v>
      </c>
      <c r="AS13" s="27" t="s">
        <v>72</v>
      </c>
      <c r="AT13" s="25" t="s">
        <v>59</v>
      </c>
      <c r="AV13" s="3"/>
      <c r="AW13" s="3"/>
      <c r="AX13" s="3"/>
      <c r="AY13" s="3"/>
      <c r="AZ13" s="28"/>
      <c r="BA13" s="3"/>
      <c r="BB13" s="3"/>
    </row>
    <row r="14" spans="1:57" ht="16.899999999999999" customHeight="1" x14ac:dyDescent="0.2">
      <c r="A14" s="15">
        <v>1</v>
      </c>
      <c r="B14" s="15">
        <v>2</v>
      </c>
      <c r="C14" s="15">
        <v>3</v>
      </c>
      <c r="D14" s="15">
        <v>4</v>
      </c>
      <c r="E14" s="15">
        <f>D14+1</f>
        <v>5</v>
      </c>
      <c r="F14" s="15">
        <f t="shared" ref="F14:AW14" si="0">E14+1</f>
        <v>6</v>
      </c>
      <c r="G14" s="15">
        <f t="shared" si="0"/>
        <v>7</v>
      </c>
      <c r="H14" s="15">
        <f t="shared" si="0"/>
        <v>8</v>
      </c>
      <c r="I14" s="15">
        <f t="shared" si="0"/>
        <v>9</v>
      </c>
      <c r="J14" s="15">
        <f t="shared" si="0"/>
        <v>10</v>
      </c>
      <c r="K14" s="15">
        <f t="shared" si="0"/>
        <v>11</v>
      </c>
      <c r="L14" s="15">
        <f t="shared" si="0"/>
        <v>12</v>
      </c>
      <c r="M14" s="15">
        <f t="shared" si="0"/>
        <v>13</v>
      </c>
      <c r="N14" s="15">
        <f t="shared" si="0"/>
        <v>14</v>
      </c>
      <c r="O14" s="15">
        <f t="shared" si="0"/>
        <v>15</v>
      </c>
      <c r="P14" s="15">
        <f t="shared" si="0"/>
        <v>16</v>
      </c>
      <c r="Q14" s="15">
        <f t="shared" si="0"/>
        <v>17</v>
      </c>
      <c r="R14" s="15">
        <f t="shared" si="0"/>
        <v>18</v>
      </c>
      <c r="S14" s="15">
        <f t="shared" si="0"/>
        <v>19</v>
      </c>
      <c r="T14" s="15">
        <f t="shared" si="0"/>
        <v>20</v>
      </c>
      <c r="U14" s="15">
        <f t="shared" si="0"/>
        <v>21</v>
      </c>
      <c r="V14" s="15">
        <f t="shared" si="0"/>
        <v>22</v>
      </c>
      <c r="W14" s="15">
        <f t="shared" si="0"/>
        <v>23</v>
      </c>
      <c r="X14" s="15">
        <f t="shared" si="0"/>
        <v>24</v>
      </c>
      <c r="Y14" s="15">
        <f t="shared" si="0"/>
        <v>25</v>
      </c>
      <c r="Z14" s="15">
        <f t="shared" si="0"/>
        <v>26</v>
      </c>
      <c r="AA14" s="15">
        <f t="shared" si="0"/>
        <v>27</v>
      </c>
      <c r="AB14" s="15">
        <f t="shared" si="0"/>
        <v>28</v>
      </c>
      <c r="AC14" s="15">
        <f t="shared" si="0"/>
        <v>29</v>
      </c>
      <c r="AD14" s="15">
        <f t="shared" si="0"/>
        <v>30</v>
      </c>
      <c r="AE14" s="15">
        <f t="shared" si="0"/>
        <v>31</v>
      </c>
      <c r="AF14" s="15">
        <f t="shared" si="0"/>
        <v>32</v>
      </c>
      <c r="AG14" s="15">
        <f t="shared" si="0"/>
        <v>33</v>
      </c>
      <c r="AH14" s="15">
        <f t="shared" si="0"/>
        <v>34</v>
      </c>
      <c r="AI14" s="15">
        <f t="shared" si="0"/>
        <v>35</v>
      </c>
      <c r="AJ14" s="15">
        <f t="shared" si="0"/>
        <v>36</v>
      </c>
      <c r="AK14" s="15">
        <f t="shared" si="0"/>
        <v>37</v>
      </c>
      <c r="AL14" s="15">
        <f t="shared" si="0"/>
        <v>38</v>
      </c>
      <c r="AM14" s="15">
        <f t="shared" si="0"/>
        <v>39</v>
      </c>
      <c r="AN14" s="15">
        <f t="shared" si="0"/>
        <v>40</v>
      </c>
      <c r="AO14" s="15">
        <f t="shared" si="0"/>
        <v>41</v>
      </c>
      <c r="AP14" s="15">
        <f t="shared" si="0"/>
        <v>42</v>
      </c>
      <c r="AQ14" s="15">
        <f t="shared" si="0"/>
        <v>43</v>
      </c>
      <c r="AR14" s="15">
        <f t="shared" si="0"/>
        <v>44</v>
      </c>
      <c r="AS14" s="15">
        <f t="shared" si="0"/>
        <v>45</v>
      </c>
      <c r="AT14" s="15">
        <f t="shared" si="0"/>
        <v>46</v>
      </c>
      <c r="AU14" s="15">
        <f t="shared" si="0"/>
        <v>47</v>
      </c>
      <c r="AV14" s="15">
        <f t="shared" si="0"/>
        <v>48</v>
      </c>
      <c r="AW14" s="15">
        <f t="shared" si="0"/>
        <v>49</v>
      </c>
      <c r="AY14" s="3"/>
      <c r="AZ14" s="3"/>
      <c r="BA14" s="3"/>
      <c r="BB14" s="3"/>
      <c r="BC14" s="28"/>
      <c r="BD14" s="3"/>
      <c r="BE14" s="3"/>
    </row>
    <row r="15" spans="1:57" s="29" customFormat="1" ht="33" customHeight="1" thickBot="1" x14ac:dyDescent="0.25">
      <c r="A15" s="203" t="s">
        <v>73</v>
      </c>
      <c r="B15" s="204"/>
      <c r="C15" s="204"/>
      <c r="D15" s="204"/>
      <c r="E15" s="204"/>
      <c r="F15" s="205"/>
      <c r="G15" s="19">
        <f t="shared" ref="G15:AW15" si="1">MAX(D16:D115)</f>
        <v>0.57424446355439307</v>
      </c>
      <c r="H15" s="19">
        <f t="shared" si="1"/>
        <v>1</v>
      </c>
      <c r="I15" s="19">
        <f t="shared" si="1"/>
        <v>57</v>
      </c>
      <c r="J15" s="19">
        <f t="shared" si="1"/>
        <v>38.25</v>
      </c>
      <c r="K15" s="19">
        <f t="shared" si="1"/>
        <v>4.7</v>
      </c>
      <c r="L15" s="19">
        <f t="shared" si="1"/>
        <v>18.95</v>
      </c>
      <c r="M15" s="19">
        <f t="shared" si="1"/>
        <v>3.26</v>
      </c>
      <c r="N15" s="19">
        <f t="shared" si="1"/>
        <v>1</v>
      </c>
      <c r="O15" s="19">
        <f t="shared" si="1"/>
        <v>11</v>
      </c>
      <c r="P15" s="19">
        <f t="shared" si="1"/>
        <v>95</v>
      </c>
      <c r="Q15" s="19">
        <f t="shared" si="1"/>
        <v>48816500</v>
      </c>
      <c r="R15" s="19">
        <f t="shared" si="1"/>
        <v>3</v>
      </c>
      <c r="S15" s="19">
        <f t="shared" si="1"/>
        <v>13</v>
      </c>
      <c r="T15" s="19">
        <f t="shared" si="1"/>
        <v>23</v>
      </c>
      <c r="U15" s="19">
        <f t="shared" si="1"/>
        <v>34</v>
      </c>
      <c r="V15" s="19">
        <f t="shared" si="1"/>
        <v>268</v>
      </c>
      <c r="W15" s="19">
        <f t="shared" si="1"/>
        <v>368</v>
      </c>
      <c r="X15" s="19">
        <f t="shared" si="1"/>
        <v>0.6</v>
      </c>
      <c r="Y15" s="19">
        <f t="shared" si="1"/>
        <v>1</v>
      </c>
      <c r="Z15" s="19">
        <f t="shared" si="1"/>
        <v>1</v>
      </c>
      <c r="AA15" s="19">
        <f t="shared" si="1"/>
        <v>1</v>
      </c>
      <c r="AB15" s="19">
        <f t="shared" si="1"/>
        <v>0.43010752688172038</v>
      </c>
      <c r="AC15" s="19">
        <f t="shared" si="1"/>
        <v>1</v>
      </c>
      <c r="AD15" s="19">
        <f t="shared" si="1"/>
        <v>0.16</v>
      </c>
      <c r="AE15" s="19">
        <f t="shared" si="1"/>
        <v>1</v>
      </c>
      <c r="AF15" s="19">
        <f t="shared" si="1"/>
        <v>1.7777777777777777</v>
      </c>
      <c r="AG15" s="19">
        <f t="shared" si="1"/>
        <v>1</v>
      </c>
      <c r="AH15" s="19">
        <f t="shared" si="1"/>
        <v>11.2</v>
      </c>
      <c r="AI15" s="19">
        <f t="shared" si="1"/>
        <v>1</v>
      </c>
      <c r="AJ15" s="19">
        <f t="shared" si="1"/>
        <v>5579028.5714285718</v>
      </c>
      <c r="AK15" s="19">
        <f t="shared" si="1"/>
        <v>1</v>
      </c>
      <c r="AL15" s="19">
        <f t="shared" si="1"/>
        <v>0.63157894736842102</v>
      </c>
      <c r="AM15" s="19">
        <f t="shared" si="1"/>
        <v>1</v>
      </c>
      <c r="AN15" s="19">
        <f t="shared" si="1"/>
        <v>1.8461538461538463</v>
      </c>
      <c r="AO15" s="19">
        <f t="shared" si="1"/>
        <v>1</v>
      </c>
      <c r="AP15" s="19">
        <f t="shared" si="1"/>
        <v>3.6559139784946235</v>
      </c>
      <c r="AQ15" s="19">
        <f t="shared" si="1"/>
        <v>1</v>
      </c>
      <c r="AR15" s="19">
        <f t="shared" si="1"/>
        <v>4.5637583892617446</v>
      </c>
      <c r="AS15" s="19">
        <f t="shared" si="1"/>
        <v>1</v>
      </c>
      <c r="AT15" s="19">
        <f t="shared" si="1"/>
        <v>57.634408602150536</v>
      </c>
      <c r="AU15" s="19">
        <f t="shared" si="1"/>
        <v>1</v>
      </c>
      <c r="AV15" s="19">
        <f t="shared" si="1"/>
        <v>65.13513513513513</v>
      </c>
      <c r="AW15" s="19">
        <f t="shared" si="1"/>
        <v>1</v>
      </c>
    </row>
    <row r="16" spans="1:57" s="29" customFormat="1" ht="25.15" customHeight="1" thickBot="1" x14ac:dyDescent="0.25">
      <c r="A16" s="30" t="s">
        <v>74</v>
      </c>
      <c r="B16" s="31" t="s">
        <v>75</v>
      </c>
      <c r="C16" s="32">
        <f t="shared" ref="C16:C47" si="2">RANK(E16,$E$16:$E$115,0)</f>
        <v>1</v>
      </c>
      <c r="D16" s="33">
        <f t="shared" ref="D16:D79" si="3">V16*$I$8+X16*$J$8+Z16*$K$8+AB16*$L$8+AD16*$M$8+AF16*$N$8+AH16*$O$8+AJ16*$P$8+AL16*$Q$8+AN16*$R$8+AP16*$S$8+AR16*$T$8+AT16*$U$8</f>
        <v>0.57424446355439307</v>
      </c>
      <c r="E16" s="33">
        <f t="shared" ref="E16:E79" si="4">D16/MAX($D$16:$D$113)</f>
        <v>1</v>
      </c>
      <c r="F16" s="34">
        <v>10</v>
      </c>
      <c r="G16" s="35">
        <v>4.6500000000000004</v>
      </c>
      <c r="H16" s="35">
        <v>1</v>
      </c>
      <c r="I16" s="35">
        <v>4.6500000000000004</v>
      </c>
      <c r="J16" s="35">
        <v>2</v>
      </c>
      <c r="K16" s="35">
        <v>0</v>
      </c>
      <c r="L16" s="35">
        <v>3</v>
      </c>
      <c r="M16" s="35">
        <v>7</v>
      </c>
      <c r="N16" s="36">
        <v>14188540</v>
      </c>
      <c r="O16" s="37">
        <v>1</v>
      </c>
      <c r="P16" s="37">
        <v>2</v>
      </c>
      <c r="Q16" s="37">
        <v>17</v>
      </c>
      <c r="R16" s="37">
        <v>0</v>
      </c>
      <c r="S16" s="37">
        <v>268</v>
      </c>
      <c r="T16" s="38">
        <v>281</v>
      </c>
      <c r="U16" s="39">
        <f>H16/G16</f>
        <v>0.21505376344086019</v>
      </c>
      <c r="V16" s="40">
        <f>IFERROR(U16/$X$15,0)</f>
        <v>0.35842293906810035</v>
      </c>
      <c r="W16" s="40">
        <f t="shared" ref="W16:W79" si="5">IF(G16=0,0,I16/G16)</f>
        <v>1</v>
      </c>
      <c r="X16" s="40">
        <f t="shared" ref="X16:X79" si="6">IFERROR(W16/$Z$15,0)</f>
        <v>1</v>
      </c>
      <c r="Y16" s="40">
        <f t="shared" ref="Y16:Y79" si="7">IF(G16=0,0,J16/G16)</f>
        <v>0.43010752688172038</v>
      </c>
      <c r="Z16" s="40">
        <f t="shared" ref="Z16:Z79" si="8">IFERROR(Y16/$AB$15,0)</f>
        <v>1</v>
      </c>
      <c r="AA16" s="40">
        <f t="shared" ref="AA16:AA79" si="9">IF(G16=0,0,K16/G16)</f>
        <v>0</v>
      </c>
      <c r="AB16" s="40">
        <f t="shared" ref="AB16:AB79" si="10">AA16/$AD$15</f>
        <v>0</v>
      </c>
      <c r="AC16" s="40">
        <f>IF(G16=0,0,L16/G16)</f>
        <v>0.64516129032258063</v>
      </c>
      <c r="AD16" s="40">
        <f t="shared" ref="AD16:AD79" si="11">IFERROR(AC16/$AF$15,0)</f>
        <v>0.36290322580645162</v>
      </c>
      <c r="AE16" s="40">
        <f t="shared" ref="AE16:AE79" si="12">IF(G16=0,0,M16/G16)</f>
        <v>1.5053763440860215</v>
      </c>
      <c r="AF16" s="40">
        <f t="shared" ref="AF16:AF79" si="13">IFERROR(AE16/$AH$15,0)</f>
        <v>0.13440860215053765</v>
      </c>
      <c r="AG16" s="41">
        <f t="shared" ref="AG16:AG79" si="14">IF(G16=0,0,N16/G16)</f>
        <v>3051298.9247311824</v>
      </c>
      <c r="AH16" s="40">
        <f t="shared" ref="AH16:AH79" si="15">IFERROR(AG16/$AJ$15,0)</f>
        <v>0.54692297873460494</v>
      </c>
      <c r="AI16" s="40">
        <f t="shared" ref="AI16:AI79" si="16">IF(G16=0,0,O16/G16)</f>
        <v>0.21505376344086019</v>
      </c>
      <c r="AJ16" s="40">
        <f t="shared" ref="AJ16:AJ79" si="17">IFERROR(AI16/$AL$15,0)</f>
        <v>0.34050179211469533</v>
      </c>
      <c r="AK16" s="40">
        <f t="shared" ref="AK16:AK79" si="18">IF(G16=0,0,P16/G16)</f>
        <v>0.43010752688172038</v>
      </c>
      <c r="AL16" s="40">
        <f t="shared" ref="AL16:AL79" si="19">IFERROR(AK16/$AN$15,0)</f>
        <v>0.23297491039426518</v>
      </c>
      <c r="AM16" s="40">
        <f t="shared" ref="AM16:AM79" si="20">IF(G16=0,0,Q16/G16)</f>
        <v>3.6559139784946235</v>
      </c>
      <c r="AN16" s="40">
        <f t="shared" ref="AN16:AN79" si="21">IFERROR(AM16/$AP$15,0)</f>
        <v>1</v>
      </c>
      <c r="AO16" s="40">
        <f t="shared" ref="AO16:AO79" si="22">IF(G16=0,0,R16/G16)</f>
        <v>0</v>
      </c>
      <c r="AP16" s="40">
        <f t="shared" ref="AP16:AP79" si="23">IFERROR(AO16/$AR$15,0)</f>
        <v>0</v>
      </c>
      <c r="AQ16" s="40">
        <f t="shared" ref="AQ16:AQ79" si="24">IF(G16=0,0,S16/G16)</f>
        <v>57.634408602150536</v>
      </c>
      <c r="AR16" s="40">
        <f t="shared" ref="AR16:AR79" si="25">IFERROR(AQ16/$AT$15,0)</f>
        <v>1</v>
      </c>
      <c r="AS16" s="40">
        <f t="shared" ref="AS16:AS79" si="26">IF(G16=0,0,T16/G16)</f>
        <v>60.430107526881713</v>
      </c>
      <c r="AT16" s="40">
        <f t="shared" ref="AT16:AT79" si="27">IFERROR(AS16/$AV$15,0)</f>
        <v>0.92776513630482305</v>
      </c>
      <c r="AV16" s="42"/>
      <c r="AW16" s="42"/>
      <c r="AX16" s="42"/>
      <c r="AY16" s="42"/>
      <c r="AZ16" s="42"/>
      <c r="BA16" s="42"/>
      <c r="BB16" s="42"/>
    </row>
    <row r="17" spans="1:54" s="29" customFormat="1" ht="29.45" customHeight="1" thickBot="1" x14ac:dyDescent="0.25">
      <c r="A17" s="30" t="s">
        <v>76</v>
      </c>
      <c r="B17" s="31" t="s">
        <v>77</v>
      </c>
      <c r="C17" s="32">
        <f t="shared" si="2"/>
        <v>2</v>
      </c>
      <c r="D17" s="33">
        <f t="shared" si="3"/>
        <v>0.45898216123596058</v>
      </c>
      <c r="E17" s="33">
        <f t="shared" si="4"/>
        <v>0.79928008081262991</v>
      </c>
      <c r="F17" s="43">
        <v>7</v>
      </c>
      <c r="G17" s="44">
        <v>3.7</v>
      </c>
      <c r="H17" s="44">
        <v>1</v>
      </c>
      <c r="I17" s="44">
        <v>3.7</v>
      </c>
      <c r="J17" s="44">
        <v>0.5</v>
      </c>
      <c r="K17" s="44">
        <v>0</v>
      </c>
      <c r="L17" s="45">
        <v>5</v>
      </c>
      <c r="M17" s="45">
        <v>2</v>
      </c>
      <c r="N17" s="44">
        <v>100000</v>
      </c>
      <c r="O17" s="46">
        <v>0</v>
      </c>
      <c r="P17" s="46">
        <v>1</v>
      </c>
      <c r="Q17" s="46">
        <v>12</v>
      </c>
      <c r="R17" s="47">
        <v>0</v>
      </c>
      <c r="S17" s="46">
        <v>113</v>
      </c>
      <c r="T17" s="48">
        <v>241</v>
      </c>
      <c r="U17" s="39">
        <f t="shared" ref="U17:U80" si="28">IF(G17=0,0,H17/G17)</f>
        <v>0.27027027027027023</v>
      </c>
      <c r="V17" s="40">
        <f t="shared" ref="V17:V80" si="29">IFERROR(U17/$X$15,0)</f>
        <v>0.4504504504504504</v>
      </c>
      <c r="W17" s="40">
        <f t="shared" si="5"/>
        <v>1</v>
      </c>
      <c r="X17" s="40">
        <f t="shared" si="6"/>
        <v>1</v>
      </c>
      <c r="Y17" s="40">
        <f t="shared" si="7"/>
        <v>0.13513513513513511</v>
      </c>
      <c r="Z17" s="40">
        <f t="shared" si="8"/>
        <v>0.3141891891891892</v>
      </c>
      <c r="AA17" s="40">
        <f t="shared" si="9"/>
        <v>0</v>
      </c>
      <c r="AB17" s="40">
        <f t="shared" si="10"/>
        <v>0</v>
      </c>
      <c r="AC17" s="40">
        <f t="shared" ref="AC17:AC80" si="30">IF(G17=0,0,L17/G17)</f>
        <v>1.3513513513513513</v>
      </c>
      <c r="AD17" s="40">
        <f t="shared" si="11"/>
        <v>0.7601351351351352</v>
      </c>
      <c r="AE17" s="40">
        <f t="shared" si="12"/>
        <v>0.54054054054054046</v>
      </c>
      <c r="AF17" s="40">
        <f t="shared" si="13"/>
        <v>4.8262548262548256E-2</v>
      </c>
      <c r="AG17" s="41">
        <f t="shared" si="14"/>
        <v>27027.027027027027</v>
      </c>
      <c r="AH17" s="40">
        <f t="shared" si="15"/>
        <v>4.8443965971851008E-3</v>
      </c>
      <c r="AI17" s="40">
        <f t="shared" si="16"/>
        <v>0</v>
      </c>
      <c r="AJ17" s="40">
        <f t="shared" si="17"/>
        <v>0</v>
      </c>
      <c r="AK17" s="40">
        <f t="shared" si="18"/>
        <v>0.27027027027027023</v>
      </c>
      <c r="AL17" s="40">
        <f t="shared" si="19"/>
        <v>0.14639639639639637</v>
      </c>
      <c r="AM17" s="40">
        <f t="shared" si="20"/>
        <v>3.243243243243243</v>
      </c>
      <c r="AN17" s="40">
        <f t="shared" si="21"/>
        <v>0.88712241653418122</v>
      </c>
      <c r="AO17" s="40">
        <f t="shared" si="22"/>
        <v>0</v>
      </c>
      <c r="AP17" s="40">
        <f t="shared" si="23"/>
        <v>0</v>
      </c>
      <c r="AQ17" s="40">
        <f t="shared" si="24"/>
        <v>30.54054054054054</v>
      </c>
      <c r="AR17" s="40">
        <f t="shared" si="25"/>
        <v>0.52990116982654301</v>
      </c>
      <c r="AS17" s="40">
        <f t="shared" si="26"/>
        <v>65.13513513513513</v>
      </c>
      <c r="AT17" s="40">
        <f t="shared" si="27"/>
        <v>1</v>
      </c>
      <c r="AV17" s="42"/>
      <c r="AW17" s="42"/>
      <c r="AX17" s="42"/>
      <c r="AY17" s="42"/>
      <c r="AZ17" s="42"/>
      <c r="BA17" s="42"/>
      <c r="BB17" s="42"/>
    </row>
    <row r="18" spans="1:54" s="29" customFormat="1" ht="29.45" customHeight="1" thickBot="1" x14ac:dyDescent="0.25">
      <c r="A18" s="30" t="s">
        <v>78</v>
      </c>
      <c r="B18" s="31" t="s">
        <v>79</v>
      </c>
      <c r="C18" s="32">
        <f t="shared" si="2"/>
        <v>3</v>
      </c>
      <c r="D18" s="33">
        <f t="shared" si="3"/>
        <v>0.43125433076894265</v>
      </c>
      <c r="E18" s="33">
        <f t="shared" si="4"/>
        <v>0.75099432060626869</v>
      </c>
      <c r="F18" s="34">
        <v>15</v>
      </c>
      <c r="G18" s="35">
        <v>8.75</v>
      </c>
      <c r="H18" s="35">
        <v>2.5</v>
      </c>
      <c r="I18" s="35">
        <v>0.75</v>
      </c>
      <c r="J18" s="35">
        <v>2.5</v>
      </c>
      <c r="K18" s="35">
        <v>0</v>
      </c>
      <c r="L18" s="35">
        <v>3</v>
      </c>
      <c r="M18" s="35">
        <v>1</v>
      </c>
      <c r="N18" s="34">
        <f>48816500</f>
        <v>48816500</v>
      </c>
      <c r="O18" s="49">
        <v>2</v>
      </c>
      <c r="P18" s="49">
        <v>1</v>
      </c>
      <c r="Q18" s="50">
        <v>23</v>
      </c>
      <c r="R18" s="49">
        <v>6</v>
      </c>
      <c r="S18" s="49">
        <v>15</v>
      </c>
      <c r="T18" s="51">
        <v>0</v>
      </c>
      <c r="U18" s="39">
        <f t="shared" si="28"/>
        <v>0.2857142857142857</v>
      </c>
      <c r="V18" s="40">
        <f t="shared" si="29"/>
        <v>0.47619047619047616</v>
      </c>
      <c r="W18" s="40">
        <f t="shared" si="5"/>
        <v>8.5714285714285715E-2</v>
      </c>
      <c r="X18" s="40">
        <f t="shared" si="6"/>
        <v>8.5714285714285715E-2</v>
      </c>
      <c r="Y18" s="40">
        <f t="shared" si="7"/>
        <v>0.2857142857142857</v>
      </c>
      <c r="Z18" s="40">
        <f t="shared" si="8"/>
        <v>0.66428571428571437</v>
      </c>
      <c r="AA18" s="40">
        <f t="shared" si="9"/>
        <v>0</v>
      </c>
      <c r="AB18" s="40">
        <f t="shared" si="10"/>
        <v>0</v>
      </c>
      <c r="AC18" s="40">
        <f t="shared" si="30"/>
        <v>0.34285714285714286</v>
      </c>
      <c r="AD18" s="40">
        <f t="shared" si="11"/>
        <v>0.19285714285714287</v>
      </c>
      <c r="AE18" s="40">
        <f t="shared" si="12"/>
        <v>0.11428571428571428</v>
      </c>
      <c r="AF18" s="40">
        <f t="shared" si="13"/>
        <v>1.0204081632653062E-2</v>
      </c>
      <c r="AG18" s="41">
        <f t="shared" si="14"/>
        <v>5579028.5714285718</v>
      </c>
      <c r="AH18" s="40">
        <f t="shared" si="15"/>
        <v>1</v>
      </c>
      <c r="AI18" s="40">
        <f t="shared" si="16"/>
        <v>0.22857142857142856</v>
      </c>
      <c r="AJ18" s="40">
        <f t="shared" si="17"/>
        <v>0.3619047619047619</v>
      </c>
      <c r="AK18" s="40">
        <f t="shared" si="18"/>
        <v>0.11428571428571428</v>
      </c>
      <c r="AL18" s="40">
        <f t="shared" si="19"/>
        <v>6.19047619047619E-2</v>
      </c>
      <c r="AM18" s="40">
        <f t="shared" si="20"/>
        <v>2.6285714285714286</v>
      </c>
      <c r="AN18" s="40">
        <f t="shared" si="21"/>
        <v>0.71899159663865553</v>
      </c>
      <c r="AO18" s="40">
        <f t="shared" si="22"/>
        <v>0.68571428571428572</v>
      </c>
      <c r="AP18" s="40">
        <f t="shared" si="23"/>
        <v>0.15025210084033616</v>
      </c>
      <c r="AQ18" s="40">
        <f t="shared" si="24"/>
        <v>1.7142857142857142</v>
      </c>
      <c r="AR18" s="40">
        <f t="shared" si="25"/>
        <v>2.974413646055437E-2</v>
      </c>
      <c r="AS18" s="40">
        <f t="shared" si="26"/>
        <v>0</v>
      </c>
      <c r="AT18" s="40">
        <f t="shared" si="27"/>
        <v>0</v>
      </c>
      <c r="AV18" s="42"/>
      <c r="AW18" s="42"/>
      <c r="AX18" s="42"/>
      <c r="AY18" s="42"/>
      <c r="AZ18" s="42"/>
      <c r="BA18" s="42"/>
      <c r="BB18" s="42"/>
    </row>
    <row r="19" spans="1:54" s="29" customFormat="1" ht="29.45" customHeight="1" thickBot="1" x14ac:dyDescent="0.25">
      <c r="A19" s="30" t="s">
        <v>80</v>
      </c>
      <c r="B19" s="31" t="s">
        <v>81</v>
      </c>
      <c r="C19" s="32">
        <f t="shared" si="2"/>
        <v>4</v>
      </c>
      <c r="D19" s="33">
        <f t="shared" si="3"/>
        <v>0.3273618538324421</v>
      </c>
      <c r="E19" s="33">
        <f t="shared" si="4"/>
        <v>0.57007402702008636</v>
      </c>
      <c r="F19" s="52">
        <v>12</v>
      </c>
      <c r="G19" s="53">
        <v>2.25</v>
      </c>
      <c r="H19" s="53">
        <v>0.3</v>
      </c>
      <c r="I19" s="53">
        <v>1.45</v>
      </c>
      <c r="J19" s="53">
        <v>0</v>
      </c>
      <c r="K19" s="53">
        <v>0</v>
      </c>
      <c r="L19" s="53">
        <v>4</v>
      </c>
      <c r="M19" s="53">
        <v>0</v>
      </c>
      <c r="N19" s="53">
        <v>0</v>
      </c>
      <c r="O19" s="54">
        <v>0</v>
      </c>
      <c r="P19" s="54">
        <v>0</v>
      </c>
      <c r="Q19" s="54">
        <v>3</v>
      </c>
      <c r="R19" s="54">
        <v>9</v>
      </c>
      <c r="S19" s="54">
        <v>0</v>
      </c>
      <c r="T19" s="55">
        <v>0</v>
      </c>
      <c r="U19" s="39">
        <f t="shared" si="28"/>
        <v>0.13333333333333333</v>
      </c>
      <c r="V19" s="40">
        <f t="shared" si="29"/>
        <v>0.22222222222222224</v>
      </c>
      <c r="W19" s="40">
        <f t="shared" si="5"/>
        <v>0.64444444444444438</v>
      </c>
      <c r="X19" s="40">
        <f t="shared" si="6"/>
        <v>0.64444444444444438</v>
      </c>
      <c r="Y19" s="40">
        <f t="shared" si="7"/>
        <v>0</v>
      </c>
      <c r="Z19" s="40">
        <f t="shared" si="8"/>
        <v>0</v>
      </c>
      <c r="AA19" s="40">
        <f t="shared" si="9"/>
        <v>0</v>
      </c>
      <c r="AB19" s="40">
        <f t="shared" si="10"/>
        <v>0</v>
      </c>
      <c r="AC19" s="40">
        <f t="shared" si="30"/>
        <v>1.7777777777777777</v>
      </c>
      <c r="AD19" s="40">
        <f t="shared" si="11"/>
        <v>1</v>
      </c>
      <c r="AE19" s="40">
        <f t="shared" si="12"/>
        <v>0</v>
      </c>
      <c r="AF19" s="40">
        <f t="shared" si="13"/>
        <v>0</v>
      </c>
      <c r="AG19" s="41">
        <f t="shared" si="14"/>
        <v>0</v>
      </c>
      <c r="AH19" s="40">
        <f t="shared" si="15"/>
        <v>0</v>
      </c>
      <c r="AI19" s="40">
        <f t="shared" si="16"/>
        <v>0</v>
      </c>
      <c r="AJ19" s="40">
        <f t="shared" si="17"/>
        <v>0</v>
      </c>
      <c r="AK19" s="40">
        <f t="shared" si="18"/>
        <v>0</v>
      </c>
      <c r="AL19" s="40">
        <f t="shared" si="19"/>
        <v>0</v>
      </c>
      <c r="AM19" s="40">
        <f t="shared" si="20"/>
        <v>1.3333333333333333</v>
      </c>
      <c r="AN19" s="40">
        <f t="shared" si="21"/>
        <v>0.36470588235294116</v>
      </c>
      <c r="AO19" s="40">
        <f t="shared" si="22"/>
        <v>4</v>
      </c>
      <c r="AP19" s="40">
        <f t="shared" si="23"/>
        <v>0.87647058823529422</v>
      </c>
      <c r="AQ19" s="40">
        <f t="shared" si="24"/>
        <v>0</v>
      </c>
      <c r="AR19" s="40">
        <f t="shared" si="25"/>
        <v>0</v>
      </c>
      <c r="AS19" s="40">
        <f t="shared" si="26"/>
        <v>0</v>
      </c>
      <c r="AT19" s="40">
        <f t="shared" si="27"/>
        <v>0</v>
      </c>
      <c r="AV19" s="42"/>
      <c r="AW19" s="42"/>
      <c r="AX19" s="42"/>
      <c r="AY19" s="42"/>
      <c r="AZ19" s="42"/>
      <c r="BA19" s="42"/>
      <c r="BB19" s="42"/>
    </row>
    <row r="20" spans="1:54" s="29" customFormat="1" ht="29.45" customHeight="1" thickBot="1" x14ac:dyDescent="0.25">
      <c r="A20" s="30" t="s">
        <v>76</v>
      </c>
      <c r="B20" s="31" t="s">
        <v>82</v>
      </c>
      <c r="C20" s="32">
        <f t="shared" si="2"/>
        <v>5</v>
      </c>
      <c r="D20" s="33">
        <f t="shared" si="3"/>
        <v>0.30699975243199518</v>
      </c>
      <c r="E20" s="33">
        <f t="shared" si="4"/>
        <v>0.5346150845438945</v>
      </c>
      <c r="F20" s="43">
        <v>7</v>
      </c>
      <c r="G20" s="44">
        <v>5.15</v>
      </c>
      <c r="H20" s="44">
        <v>0</v>
      </c>
      <c r="I20" s="44">
        <v>5.15</v>
      </c>
      <c r="J20" s="44">
        <v>0.5</v>
      </c>
      <c r="K20" s="44">
        <v>0</v>
      </c>
      <c r="L20" s="45">
        <v>5</v>
      </c>
      <c r="M20" s="45">
        <v>23</v>
      </c>
      <c r="N20" s="44">
        <v>1270579</v>
      </c>
      <c r="O20" s="46">
        <v>2</v>
      </c>
      <c r="P20" s="46">
        <v>0</v>
      </c>
      <c r="Q20" s="46">
        <v>7</v>
      </c>
      <c r="R20" s="47">
        <v>6</v>
      </c>
      <c r="S20" s="46">
        <v>37</v>
      </c>
      <c r="T20" s="48">
        <v>96</v>
      </c>
      <c r="U20" s="39">
        <f t="shared" si="28"/>
        <v>0</v>
      </c>
      <c r="V20" s="40">
        <f t="shared" si="29"/>
        <v>0</v>
      </c>
      <c r="W20" s="40">
        <f t="shared" si="5"/>
        <v>1</v>
      </c>
      <c r="X20" s="40">
        <f t="shared" si="6"/>
        <v>1</v>
      </c>
      <c r="Y20" s="40">
        <f t="shared" si="7"/>
        <v>9.7087378640776698E-2</v>
      </c>
      <c r="Z20" s="40">
        <f t="shared" si="8"/>
        <v>0.22572815533980584</v>
      </c>
      <c r="AA20" s="40">
        <f t="shared" si="9"/>
        <v>0</v>
      </c>
      <c r="AB20" s="40">
        <f t="shared" si="10"/>
        <v>0</v>
      </c>
      <c r="AC20" s="40">
        <f t="shared" si="30"/>
        <v>0.97087378640776689</v>
      </c>
      <c r="AD20" s="40">
        <f t="shared" si="11"/>
        <v>0.54611650485436891</v>
      </c>
      <c r="AE20" s="40">
        <f t="shared" si="12"/>
        <v>4.4660194174757279</v>
      </c>
      <c r="AF20" s="40">
        <f t="shared" si="13"/>
        <v>0.39875173370319</v>
      </c>
      <c r="AG20" s="41">
        <f t="shared" si="14"/>
        <v>246714.36893203881</v>
      </c>
      <c r="AH20" s="40">
        <f t="shared" si="15"/>
        <v>4.4221743225248418E-2</v>
      </c>
      <c r="AI20" s="40">
        <f t="shared" si="16"/>
        <v>0.38834951456310679</v>
      </c>
      <c r="AJ20" s="40">
        <f t="shared" si="17"/>
        <v>0.61488673139158578</v>
      </c>
      <c r="AK20" s="40">
        <f t="shared" si="18"/>
        <v>0</v>
      </c>
      <c r="AL20" s="40">
        <f t="shared" si="19"/>
        <v>0</v>
      </c>
      <c r="AM20" s="40">
        <f t="shared" si="20"/>
        <v>1.3592233009708736</v>
      </c>
      <c r="AN20" s="40">
        <f t="shared" si="21"/>
        <v>0.37178754997144486</v>
      </c>
      <c r="AO20" s="40">
        <f t="shared" si="22"/>
        <v>1.1650485436893203</v>
      </c>
      <c r="AP20" s="40">
        <f t="shared" si="23"/>
        <v>0.25528269560251288</v>
      </c>
      <c r="AQ20" s="40">
        <f t="shared" si="24"/>
        <v>7.1844660194174752</v>
      </c>
      <c r="AR20" s="40">
        <f t="shared" si="25"/>
        <v>0.12465584697869873</v>
      </c>
      <c r="AS20" s="40">
        <f t="shared" si="26"/>
        <v>18.640776699029125</v>
      </c>
      <c r="AT20" s="40">
        <f t="shared" si="27"/>
        <v>0.28618619828384967</v>
      </c>
      <c r="AV20" s="42"/>
      <c r="AW20" s="42"/>
      <c r="AX20" s="42"/>
      <c r="AY20" s="42"/>
      <c r="AZ20" s="42"/>
      <c r="BA20" s="42"/>
      <c r="BB20" s="42"/>
    </row>
    <row r="21" spans="1:54" s="29" customFormat="1" ht="29.45" customHeight="1" thickBot="1" x14ac:dyDescent="0.25">
      <c r="A21" s="30" t="s">
        <v>83</v>
      </c>
      <c r="B21" s="31" t="s">
        <v>84</v>
      </c>
      <c r="C21" s="32">
        <f t="shared" si="2"/>
        <v>6</v>
      </c>
      <c r="D21" s="33">
        <f t="shared" si="3"/>
        <v>0.27468645185334045</v>
      </c>
      <c r="E21" s="33">
        <f t="shared" si="4"/>
        <v>0.47834410131378108</v>
      </c>
      <c r="F21" s="56">
        <v>10</v>
      </c>
      <c r="G21" s="57">
        <v>4.75</v>
      </c>
      <c r="H21" s="57">
        <v>0.95</v>
      </c>
      <c r="I21" s="57">
        <v>4.25</v>
      </c>
      <c r="J21" s="57">
        <v>0.45</v>
      </c>
      <c r="K21" s="57">
        <v>0</v>
      </c>
      <c r="L21" s="57">
        <v>4</v>
      </c>
      <c r="M21" s="57">
        <v>9</v>
      </c>
      <c r="N21" s="58">
        <v>78678</v>
      </c>
      <c r="O21" s="59">
        <v>3</v>
      </c>
      <c r="P21" s="59">
        <v>0</v>
      </c>
      <c r="Q21" s="60">
        <v>5</v>
      </c>
      <c r="R21" s="60">
        <v>6</v>
      </c>
      <c r="S21" s="59">
        <v>0</v>
      </c>
      <c r="T21" s="61">
        <v>28</v>
      </c>
      <c r="U21" s="39">
        <f t="shared" si="28"/>
        <v>0.19999999999999998</v>
      </c>
      <c r="V21" s="62">
        <f t="shared" si="29"/>
        <v>0.33333333333333331</v>
      </c>
      <c r="W21" s="62">
        <f t="shared" si="5"/>
        <v>0.89473684210526316</v>
      </c>
      <c r="X21" s="62">
        <f t="shared" si="6"/>
        <v>0.89473684210526316</v>
      </c>
      <c r="Y21" s="62">
        <f t="shared" si="7"/>
        <v>9.4736842105263161E-2</v>
      </c>
      <c r="Z21" s="62">
        <f t="shared" si="8"/>
        <v>0.22026315789473688</v>
      </c>
      <c r="AA21" s="62">
        <f t="shared" si="9"/>
        <v>0</v>
      </c>
      <c r="AB21" s="62">
        <f t="shared" si="10"/>
        <v>0</v>
      </c>
      <c r="AC21" s="62">
        <f t="shared" si="30"/>
        <v>0.84210526315789469</v>
      </c>
      <c r="AD21" s="62">
        <f t="shared" si="11"/>
        <v>0.47368421052631576</v>
      </c>
      <c r="AE21" s="62">
        <f t="shared" si="12"/>
        <v>1.8947368421052631</v>
      </c>
      <c r="AF21" s="62">
        <f t="shared" si="13"/>
        <v>0.16917293233082706</v>
      </c>
      <c r="AG21" s="63">
        <f t="shared" si="14"/>
        <v>16563.78947368421</v>
      </c>
      <c r="AH21" s="62">
        <f t="shared" si="15"/>
        <v>2.9689379184238284E-3</v>
      </c>
      <c r="AI21" s="62">
        <f t="shared" si="16"/>
        <v>0.63157894736842102</v>
      </c>
      <c r="AJ21" s="62">
        <f t="shared" si="17"/>
        <v>1</v>
      </c>
      <c r="AK21" s="62">
        <f t="shared" si="18"/>
        <v>0</v>
      </c>
      <c r="AL21" s="62">
        <f t="shared" si="19"/>
        <v>0</v>
      </c>
      <c r="AM21" s="62">
        <f t="shared" si="20"/>
        <v>1.0526315789473684</v>
      </c>
      <c r="AN21" s="62">
        <f t="shared" si="21"/>
        <v>0.28792569659442724</v>
      </c>
      <c r="AO21" s="62">
        <f t="shared" si="22"/>
        <v>1.263157894736842</v>
      </c>
      <c r="AP21" s="62">
        <f t="shared" si="23"/>
        <v>0.27678018575851393</v>
      </c>
      <c r="AQ21" s="62">
        <f t="shared" si="24"/>
        <v>0</v>
      </c>
      <c r="AR21" s="62">
        <f t="shared" si="25"/>
        <v>0</v>
      </c>
      <c r="AS21" s="62">
        <f t="shared" si="26"/>
        <v>5.8947368421052628</v>
      </c>
      <c r="AT21" s="62">
        <f t="shared" si="27"/>
        <v>9.0500109194147194E-2</v>
      </c>
      <c r="AV21" s="42"/>
      <c r="AW21" s="42"/>
      <c r="AX21" s="42"/>
      <c r="AY21" s="42"/>
      <c r="AZ21" s="42"/>
      <c r="BA21" s="42"/>
      <c r="BB21" s="42"/>
    </row>
    <row r="22" spans="1:54" s="29" customFormat="1" ht="29.45" customHeight="1" thickBot="1" x14ac:dyDescent="0.25">
      <c r="A22" s="30" t="s">
        <v>76</v>
      </c>
      <c r="B22" s="31" t="s">
        <v>85</v>
      </c>
      <c r="C22" s="32">
        <f t="shared" si="2"/>
        <v>7</v>
      </c>
      <c r="D22" s="33">
        <f t="shared" si="3"/>
        <v>0.23026663131737229</v>
      </c>
      <c r="E22" s="33">
        <f t="shared" si="4"/>
        <v>0.40099059883328103</v>
      </c>
      <c r="F22" s="64">
        <v>8</v>
      </c>
      <c r="G22" s="65">
        <v>4.8</v>
      </c>
      <c r="H22" s="65">
        <v>0</v>
      </c>
      <c r="I22" s="65">
        <v>4.8</v>
      </c>
      <c r="J22" s="65">
        <v>0</v>
      </c>
      <c r="K22" s="65">
        <v>0</v>
      </c>
      <c r="L22" s="66">
        <v>2</v>
      </c>
      <c r="M22" s="66">
        <v>7</v>
      </c>
      <c r="N22" s="65">
        <v>0</v>
      </c>
      <c r="O22" s="67">
        <v>1</v>
      </c>
      <c r="P22" s="67">
        <v>0</v>
      </c>
      <c r="Q22" s="67">
        <v>9</v>
      </c>
      <c r="R22" s="68">
        <v>4</v>
      </c>
      <c r="S22" s="67">
        <v>75</v>
      </c>
      <c r="T22" s="69">
        <v>51</v>
      </c>
      <c r="U22" s="39">
        <f t="shared" si="28"/>
        <v>0</v>
      </c>
      <c r="V22" s="40">
        <f t="shared" si="29"/>
        <v>0</v>
      </c>
      <c r="W22" s="40">
        <f t="shared" si="5"/>
        <v>1</v>
      </c>
      <c r="X22" s="40">
        <f t="shared" si="6"/>
        <v>1</v>
      </c>
      <c r="Y22" s="40">
        <f t="shared" si="7"/>
        <v>0</v>
      </c>
      <c r="Z22" s="40">
        <f t="shared" si="8"/>
        <v>0</v>
      </c>
      <c r="AA22" s="40">
        <f t="shared" si="9"/>
        <v>0</v>
      </c>
      <c r="AB22" s="40">
        <f t="shared" si="10"/>
        <v>0</v>
      </c>
      <c r="AC22" s="40">
        <f t="shared" si="30"/>
        <v>0.41666666666666669</v>
      </c>
      <c r="AD22" s="40">
        <f t="shared" si="11"/>
        <v>0.23437500000000003</v>
      </c>
      <c r="AE22" s="40">
        <f t="shared" si="12"/>
        <v>1.4583333333333335</v>
      </c>
      <c r="AF22" s="40">
        <f t="shared" si="13"/>
        <v>0.13020833333333334</v>
      </c>
      <c r="AG22" s="41">
        <f t="shared" si="14"/>
        <v>0</v>
      </c>
      <c r="AH22" s="40">
        <f t="shared" si="15"/>
        <v>0</v>
      </c>
      <c r="AI22" s="40">
        <f t="shared" si="16"/>
        <v>0.20833333333333334</v>
      </c>
      <c r="AJ22" s="40">
        <f t="shared" si="17"/>
        <v>0.32986111111111116</v>
      </c>
      <c r="AK22" s="40">
        <f t="shared" si="18"/>
        <v>0</v>
      </c>
      <c r="AL22" s="40">
        <f t="shared" si="19"/>
        <v>0</v>
      </c>
      <c r="AM22" s="40">
        <f t="shared" si="20"/>
        <v>1.875</v>
      </c>
      <c r="AN22" s="40">
        <f t="shared" si="21"/>
        <v>0.51286764705882359</v>
      </c>
      <c r="AO22" s="40">
        <f t="shared" si="22"/>
        <v>0.83333333333333337</v>
      </c>
      <c r="AP22" s="40">
        <f t="shared" si="23"/>
        <v>0.18259803921568629</v>
      </c>
      <c r="AQ22" s="40">
        <f t="shared" si="24"/>
        <v>15.625</v>
      </c>
      <c r="AR22" s="40">
        <f t="shared" si="25"/>
        <v>0.27110541044776121</v>
      </c>
      <c r="AS22" s="40">
        <f t="shared" si="26"/>
        <v>10.625</v>
      </c>
      <c r="AT22" s="40">
        <f t="shared" si="27"/>
        <v>0.16312240663900415</v>
      </c>
      <c r="AV22" s="42"/>
      <c r="AW22" s="42"/>
      <c r="AX22" s="42"/>
      <c r="AY22" s="42"/>
      <c r="AZ22" s="42"/>
      <c r="BA22" s="42"/>
      <c r="BB22" s="42"/>
    </row>
    <row r="23" spans="1:54" s="29" customFormat="1" ht="29.45" customHeight="1" thickBot="1" x14ac:dyDescent="0.25">
      <c r="A23" s="70" t="s">
        <v>86</v>
      </c>
      <c r="B23" s="71" t="s">
        <v>87</v>
      </c>
      <c r="C23" s="32">
        <f t="shared" si="2"/>
        <v>8</v>
      </c>
      <c r="D23" s="33">
        <f t="shared" si="3"/>
        <v>0.22043940571692885</v>
      </c>
      <c r="E23" s="33">
        <f t="shared" si="4"/>
        <v>0.38387728521138559</v>
      </c>
      <c r="F23" s="34">
        <v>12</v>
      </c>
      <c r="G23" s="35">
        <v>10.25</v>
      </c>
      <c r="H23" s="35">
        <v>0</v>
      </c>
      <c r="I23" s="35">
        <v>10.25</v>
      </c>
      <c r="J23" s="35">
        <v>0.25</v>
      </c>
      <c r="K23" s="35">
        <v>0</v>
      </c>
      <c r="L23" s="35">
        <v>11</v>
      </c>
      <c r="M23" s="35">
        <v>38</v>
      </c>
      <c r="N23" s="35">
        <v>0</v>
      </c>
      <c r="O23" s="37">
        <v>0</v>
      </c>
      <c r="P23" s="37">
        <v>7</v>
      </c>
      <c r="Q23" s="37">
        <v>2</v>
      </c>
      <c r="R23" s="37">
        <v>10</v>
      </c>
      <c r="S23" s="37">
        <f>-W5181</f>
        <v>0</v>
      </c>
      <c r="T23" s="38">
        <v>167</v>
      </c>
      <c r="U23" s="39">
        <f t="shared" si="28"/>
        <v>0</v>
      </c>
      <c r="V23" s="40">
        <f t="shared" si="29"/>
        <v>0</v>
      </c>
      <c r="W23" s="40">
        <f t="shared" si="5"/>
        <v>1</v>
      </c>
      <c r="X23" s="40">
        <f t="shared" si="6"/>
        <v>1</v>
      </c>
      <c r="Y23" s="40">
        <f t="shared" si="7"/>
        <v>2.4390243902439025E-2</v>
      </c>
      <c r="Z23" s="40">
        <f t="shared" si="8"/>
        <v>5.670731707317074E-2</v>
      </c>
      <c r="AA23" s="40">
        <f t="shared" si="9"/>
        <v>0</v>
      </c>
      <c r="AB23" s="40">
        <f t="shared" si="10"/>
        <v>0</v>
      </c>
      <c r="AC23" s="40">
        <f t="shared" si="30"/>
        <v>1.0731707317073171</v>
      </c>
      <c r="AD23" s="40">
        <f t="shared" si="11"/>
        <v>0.60365853658536595</v>
      </c>
      <c r="AE23" s="40">
        <f t="shared" si="12"/>
        <v>3.7073170731707319</v>
      </c>
      <c r="AF23" s="40">
        <f t="shared" si="13"/>
        <v>0.33101045296167253</v>
      </c>
      <c r="AG23" s="41">
        <f t="shared" si="14"/>
        <v>0</v>
      </c>
      <c r="AH23" s="40">
        <f t="shared" si="15"/>
        <v>0</v>
      </c>
      <c r="AI23" s="40">
        <f t="shared" si="16"/>
        <v>0</v>
      </c>
      <c r="AJ23" s="40">
        <f t="shared" si="17"/>
        <v>0</v>
      </c>
      <c r="AK23" s="40">
        <f t="shared" si="18"/>
        <v>0.68292682926829273</v>
      </c>
      <c r="AL23" s="40">
        <f t="shared" si="19"/>
        <v>0.36991869918699188</v>
      </c>
      <c r="AM23" s="40">
        <f t="shared" si="20"/>
        <v>0.1951219512195122</v>
      </c>
      <c r="AN23" s="40">
        <f t="shared" si="21"/>
        <v>5.337159253945481E-2</v>
      </c>
      <c r="AO23" s="40">
        <f t="shared" si="22"/>
        <v>0.97560975609756095</v>
      </c>
      <c r="AP23" s="40">
        <f t="shared" si="23"/>
        <v>0.21377331420373027</v>
      </c>
      <c r="AQ23" s="40">
        <f t="shared" si="24"/>
        <v>0</v>
      </c>
      <c r="AR23" s="40">
        <f t="shared" si="25"/>
        <v>0</v>
      </c>
      <c r="AS23" s="40">
        <f t="shared" si="26"/>
        <v>16.292682926829269</v>
      </c>
      <c r="AT23" s="40">
        <f t="shared" si="27"/>
        <v>0.25013662584758628</v>
      </c>
      <c r="AV23" s="42"/>
      <c r="AW23" s="42"/>
      <c r="AX23" s="42"/>
      <c r="AY23" s="42"/>
      <c r="AZ23" s="42"/>
      <c r="BA23" s="42"/>
      <c r="BB23" s="42"/>
    </row>
    <row r="24" spans="1:54" s="29" customFormat="1" ht="29.45" customHeight="1" thickBot="1" x14ac:dyDescent="0.25">
      <c r="A24" s="30" t="s">
        <v>78</v>
      </c>
      <c r="B24" s="31" t="s">
        <v>88</v>
      </c>
      <c r="C24" s="32">
        <f t="shared" si="2"/>
        <v>9</v>
      </c>
      <c r="D24" s="33">
        <f t="shared" si="3"/>
        <v>0.21919503782576763</v>
      </c>
      <c r="E24" s="33">
        <f t="shared" si="4"/>
        <v>0.38171031979832964</v>
      </c>
      <c r="F24" s="34">
        <v>23</v>
      </c>
      <c r="G24" s="35">
        <v>9.15</v>
      </c>
      <c r="H24" s="35">
        <v>0.75</v>
      </c>
      <c r="I24" s="35">
        <v>9.15</v>
      </c>
      <c r="J24" s="35">
        <v>1</v>
      </c>
      <c r="K24" s="35">
        <v>0</v>
      </c>
      <c r="L24" s="35">
        <v>6</v>
      </c>
      <c r="M24" s="35">
        <v>28</v>
      </c>
      <c r="N24" s="35">
        <v>670000</v>
      </c>
      <c r="O24" s="49">
        <v>1</v>
      </c>
      <c r="P24" s="49">
        <v>0</v>
      </c>
      <c r="Q24" s="49">
        <v>9</v>
      </c>
      <c r="R24" s="49">
        <v>1</v>
      </c>
      <c r="S24" s="49">
        <v>84</v>
      </c>
      <c r="T24" s="51">
        <v>118</v>
      </c>
      <c r="U24" s="39">
        <f t="shared" si="28"/>
        <v>8.1967213114754092E-2</v>
      </c>
      <c r="V24" s="40">
        <f t="shared" si="29"/>
        <v>0.13661202185792348</v>
      </c>
      <c r="W24" s="40">
        <f t="shared" si="5"/>
        <v>1</v>
      </c>
      <c r="X24" s="40">
        <f t="shared" si="6"/>
        <v>1</v>
      </c>
      <c r="Y24" s="40">
        <f t="shared" si="7"/>
        <v>0.10928961748633879</v>
      </c>
      <c r="Z24" s="40">
        <f t="shared" si="8"/>
        <v>0.25409836065573771</v>
      </c>
      <c r="AA24" s="40">
        <f t="shared" si="9"/>
        <v>0</v>
      </c>
      <c r="AB24" s="40">
        <f t="shared" si="10"/>
        <v>0</v>
      </c>
      <c r="AC24" s="40">
        <f t="shared" si="30"/>
        <v>0.65573770491803274</v>
      </c>
      <c r="AD24" s="40">
        <f t="shared" si="11"/>
        <v>0.36885245901639341</v>
      </c>
      <c r="AE24" s="40">
        <f t="shared" si="12"/>
        <v>3.0601092896174862</v>
      </c>
      <c r="AF24" s="40">
        <f t="shared" si="13"/>
        <v>0.27322404371584702</v>
      </c>
      <c r="AG24" s="41">
        <f t="shared" si="14"/>
        <v>73224.043715846987</v>
      </c>
      <c r="AH24" s="40">
        <f t="shared" si="15"/>
        <v>1.3124873403739742E-2</v>
      </c>
      <c r="AI24" s="40">
        <f t="shared" si="16"/>
        <v>0.10928961748633879</v>
      </c>
      <c r="AJ24" s="40">
        <f t="shared" si="17"/>
        <v>0.17304189435336978</v>
      </c>
      <c r="AK24" s="40">
        <f t="shared" si="18"/>
        <v>0</v>
      </c>
      <c r="AL24" s="40">
        <f t="shared" si="19"/>
        <v>0</v>
      </c>
      <c r="AM24" s="40">
        <f t="shared" si="20"/>
        <v>0.98360655737704916</v>
      </c>
      <c r="AN24" s="40">
        <f t="shared" si="21"/>
        <v>0.26904532304725171</v>
      </c>
      <c r="AO24" s="40">
        <f t="shared" si="22"/>
        <v>0.10928961748633879</v>
      </c>
      <c r="AP24" s="40">
        <f t="shared" si="23"/>
        <v>2.3947283831565414E-2</v>
      </c>
      <c r="AQ24" s="40">
        <f t="shared" si="24"/>
        <v>9.1803278688524586</v>
      </c>
      <c r="AR24" s="40">
        <f t="shared" si="25"/>
        <v>0.15928553951553706</v>
      </c>
      <c r="AS24" s="40">
        <f t="shared" si="26"/>
        <v>12.896174863387978</v>
      </c>
      <c r="AT24" s="40">
        <f t="shared" si="27"/>
        <v>0.19799106636736732</v>
      </c>
      <c r="AV24" s="42"/>
      <c r="AW24" s="42"/>
      <c r="AX24" s="42"/>
      <c r="AY24" s="42"/>
      <c r="AZ24" s="42"/>
      <c r="BA24" s="42"/>
      <c r="BB24" s="42"/>
    </row>
    <row r="25" spans="1:54" s="29" customFormat="1" ht="29.45" customHeight="1" thickBot="1" x14ac:dyDescent="0.25">
      <c r="A25" s="30" t="s">
        <v>78</v>
      </c>
      <c r="B25" s="31" t="s">
        <v>89</v>
      </c>
      <c r="C25" s="32">
        <f t="shared" si="2"/>
        <v>10</v>
      </c>
      <c r="D25" s="72">
        <f t="shared" si="3"/>
        <v>0.21251337434664921</v>
      </c>
      <c r="E25" s="33">
        <f t="shared" si="4"/>
        <v>0.37007474661794404</v>
      </c>
      <c r="F25" s="52">
        <v>13</v>
      </c>
      <c r="G25" s="53">
        <v>8.4499999999999993</v>
      </c>
      <c r="H25" s="53">
        <v>1</v>
      </c>
      <c r="I25" s="53">
        <v>8.25</v>
      </c>
      <c r="J25" s="53">
        <v>1.75</v>
      </c>
      <c r="K25" s="53">
        <v>0</v>
      </c>
      <c r="L25" s="53">
        <v>5</v>
      </c>
      <c r="M25" s="53">
        <v>2</v>
      </c>
      <c r="N25" s="53">
        <v>0</v>
      </c>
      <c r="O25" s="73">
        <v>0</v>
      </c>
      <c r="P25" s="73">
        <v>0</v>
      </c>
      <c r="Q25" s="73">
        <v>9</v>
      </c>
      <c r="R25" s="73">
        <v>2</v>
      </c>
      <c r="S25" s="73">
        <v>115</v>
      </c>
      <c r="T25" s="74">
        <v>118</v>
      </c>
      <c r="U25" s="39">
        <f t="shared" si="28"/>
        <v>0.1183431952662722</v>
      </c>
      <c r="V25" s="40">
        <f t="shared" si="29"/>
        <v>0.19723865877712032</v>
      </c>
      <c r="W25" s="40">
        <f t="shared" si="5"/>
        <v>0.97633136094674566</v>
      </c>
      <c r="X25" s="40">
        <f t="shared" si="6"/>
        <v>0.97633136094674566</v>
      </c>
      <c r="Y25" s="40">
        <f t="shared" si="7"/>
        <v>0.20710059171597636</v>
      </c>
      <c r="Z25" s="40">
        <f t="shared" si="8"/>
        <v>0.48150887573964507</v>
      </c>
      <c r="AA25" s="40">
        <f t="shared" si="9"/>
        <v>0</v>
      </c>
      <c r="AB25" s="40">
        <f t="shared" si="10"/>
        <v>0</v>
      </c>
      <c r="AC25" s="40">
        <f t="shared" si="30"/>
        <v>0.59171597633136097</v>
      </c>
      <c r="AD25" s="40">
        <f t="shared" si="11"/>
        <v>0.33284023668639057</v>
      </c>
      <c r="AE25" s="40">
        <f t="shared" si="12"/>
        <v>0.23668639053254439</v>
      </c>
      <c r="AF25" s="40">
        <f t="shared" si="13"/>
        <v>2.1132713440405751E-2</v>
      </c>
      <c r="AG25" s="41">
        <f t="shared" si="14"/>
        <v>0</v>
      </c>
      <c r="AH25" s="40">
        <f t="shared" si="15"/>
        <v>0</v>
      </c>
      <c r="AI25" s="40">
        <f t="shared" si="16"/>
        <v>0</v>
      </c>
      <c r="AJ25" s="40">
        <f t="shared" si="17"/>
        <v>0</v>
      </c>
      <c r="AK25" s="40">
        <f t="shared" si="18"/>
        <v>0</v>
      </c>
      <c r="AL25" s="40">
        <f t="shared" si="19"/>
        <v>0</v>
      </c>
      <c r="AM25" s="40">
        <f t="shared" si="20"/>
        <v>1.0650887573964498</v>
      </c>
      <c r="AN25" s="40">
        <f t="shared" si="21"/>
        <v>0.29133310128785245</v>
      </c>
      <c r="AO25" s="40">
        <f t="shared" si="22"/>
        <v>0.23668639053254439</v>
      </c>
      <c r="AP25" s="40">
        <f t="shared" si="23"/>
        <v>5.1862164984336941E-2</v>
      </c>
      <c r="AQ25" s="40">
        <f t="shared" si="24"/>
        <v>13.609467455621303</v>
      </c>
      <c r="AR25" s="40">
        <f t="shared" si="25"/>
        <v>0.23613441667402635</v>
      </c>
      <c r="AS25" s="40">
        <f t="shared" si="26"/>
        <v>13.96449704142012</v>
      </c>
      <c r="AT25" s="40">
        <f t="shared" si="27"/>
        <v>0.21439269316703091</v>
      </c>
      <c r="AV25" s="42"/>
      <c r="AW25" s="42"/>
      <c r="AX25" s="42"/>
      <c r="AY25" s="42"/>
      <c r="AZ25" s="42"/>
      <c r="BA25" s="42"/>
      <c r="BB25" s="42"/>
    </row>
    <row r="26" spans="1:54" s="29" customFormat="1" ht="29.45" customHeight="1" thickBot="1" x14ac:dyDescent="0.25">
      <c r="A26" s="30" t="s">
        <v>90</v>
      </c>
      <c r="B26" s="31" t="s">
        <v>91</v>
      </c>
      <c r="C26" s="32">
        <f t="shared" si="2"/>
        <v>11</v>
      </c>
      <c r="D26" s="33">
        <f t="shared" si="3"/>
        <v>0.18687698698277402</v>
      </c>
      <c r="E26" s="33">
        <f t="shared" si="4"/>
        <v>0.32543106436945707</v>
      </c>
      <c r="F26" s="75">
        <v>14</v>
      </c>
      <c r="G26" s="76">
        <v>10.75</v>
      </c>
      <c r="H26" s="76">
        <v>3</v>
      </c>
      <c r="I26" s="76">
        <v>4.25</v>
      </c>
      <c r="J26" s="76">
        <v>0.3</v>
      </c>
      <c r="K26" s="76">
        <v>0</v>
      </c>
      <c r="L26" s="76">
        <v>3</v>
      </c>
      <c r="M26" s="76">
        <v>25</v>
      </c>
      <c r="N26" s="76">
        <v>31195311</v>
      </c>
      <c r="O26" s="77">
        <v>0</v>
      </c>
      <c r="P26" s="77">
        <v>3</v>
      </c>
      <c r="Q26" s="77">
        <v>0</v>
      </c>
      <c r="R26" s="77">
        <v>4</v>
      </c>
      <c r="S26" s="77">
        <v>0</v>
      </c>
      <c r="T26" s="77">
        <v>26</v>
      </c>
      <c r="U26" s="39">
        <f t="shared" si="28"/>
        <v>0.27906976744186046</v>
      </c>
      <c r="V26" s="40">
        <f t="shared" si="29"/>
        <v>0.46511627906976744</v>
      </c>
      <c r="W26" s="40">
        <f t="shared" si="5"/>
        <v>0.39534883720930231</v>
      </c>
      <c r="X26" s="40">
        <f t="shared" si="6"/>
        <v>0.39534883720930231</v>
      </c>
      <c r="Y26" s="40">
        <f t="shared" si="7"/>
        <v>2.7906976744186046E-2</v>
      </c>
      <c r="Z26" s="40">
        <f t="shared" si="8"/>
        <v>6.4883720930232563E-2</v>
      </c>
      <c r="AA26" s="40">
        <f t="shared" si="9"/>
        <v>0</v>
      </c>
      <c r="AB26" s="40">
        <f t="shared" si="10"/>
        <v>0</v>
      </c>
      <c r="AC26" s="40">
        <f t="shared" si="30"/>
        <v>0.27906976744186046</v>
      </c>
      <c r="AD26" s="40">
        <f t="shared" si="11"/>
        <v>0.15697674418604651</v>
      </c>
      <c r="AE26" s="40">
        <f t="shared" si="12"/>
        <v>2.3255813953488373</v>
      </c>
      <c r="AF26" s="40">
        <f t="shared" si="13"/>
        <v>0.20764119601328906</v>
      </c>
      <c r="AG26" s="41">
        <f t="shared" si="14"/>
        <v>2901889.3953488371</v>
      </c>
      <c r="AH26" s="40">
        <f t="shared" si="15"/>
        <v>0.52014241515271109</v>
      </c>
      <c r="AI26" s="40">
        <f t="shared" si="16"/>
        <v>0</v>
      </c>
      <c r="AJ26" s="40">
        <f t="shared" si="17"/>
        <v>0</v>
      </c>
      <c r="AK26" s="40">
        <f t="shared" si="18"/>
        <v>0.27906976744186046</v>
      </c>
      <c r="AL26" s="40">
        <f t="shared" si="19"/>
        <v>0.15116279069767441</v>
      </c>
      <c r="AM26" s="40">
        <f t="shared" si="20"/>
        <v>0</v>
      </c>
      <c r="AN26" s="40">
        <f t="shared" si="21"/>
        <v>0</v>
      </c>
      <c r="AO26" s="40">
        <f t="shared" si="22"/>
        <v>0.37209302325581395</v>
      </c>
      <c r="AP26" s="40">
        <f t="shared" si="23"/>
        <v>8.1532147742818056E-2</v>
      </c>
      <c r="AQ26" s="40">
        <f t="shared" si="24"/>
        <v>0</v>
      </c>
      <c r="AR26" s="40">
        <f t="shared" si="25"/>
        <v>0</v>
      </c>
      <c r="AS26" s="40">
        <f t="shared" si="26"/>
        <v>2.4186046511627906</v>
      </c>
      <c r="AT26" s="40">
        <f t="shared" si="27"/>
        <v>3.7132104602914218E-2</v>
      </c>
      <c r="AV26" s="42"/>
      <c r="AW26" s="42"/>
      <c r="AX26" s="42"/>
      <c r="AY26" s="42"/>
      <c r="AZ26" s="42"/>
      <c r="BA26" s="42"/>
      <c r="BB26" s="42"/>
    </row>
    <row r="27" spans="1:54" s="29" customFormat="1" ht="29.45" customHeight="1" thickBot="1" x14ac:dyDescent="0.25">
      <c r="A27" s="30" t="s">
        <v>76</v>
      </c>
      <c r="B27" s="31" t="s">
        <v>92</v>
      </c>
      <c r="C27" s="32">
        <f t="shared" si="2"/>
        <v>12</v>
      </c>
      <c r="D27" s="33">
        <f t="shared" si="3"/>
        <v>0.17833628145318944</v>
      </c>
      <c r="E27" s="33">
        <f t="shared" si="4"/>
        <v>0.31055812075112366</v>
      </c>
      <c r="F27" s="34">
        <v>11</v>
      </c>
      <c r="G27" s="35">
        <v>4</v>
      </c>
      <c r="H27" s="34">
        <v>0.3</v>
      </c>
      <c r="I27" s="35">
        <v>3</v>
      </c>
      <c r="J27" s="34">
        <v>0.4</v>
      </c>
      <c r="K27" s="34">
        <v>0.2</v>
      </c>
      <c r="L27" s="35">
        <v>0</v>
      </c>
      <c r="M27" s="35">
        <v>10</v>
      </c>
      <c r="N27" s="35">
        <v>0</v>
      </c>
      <c r="O27" s="49">
        <v>0</v>
      </c>
      <c r="P27" s="49">
        <v>1</v>
      </c>
      <c r="Q27" s="49">
        <v>5</v>
      </c>
      <c r="R27" s="49">
        <v>5</v>
      </c>
      <c r="S27" s="49">
        <v>70</v>
      </c>
      <c r="T27" s="51">
        <v>52</v>
      </c>
      <c r="U27" s="39">
        <f t="shared" si="28"/>
        <v>7.4999999999999997E-2</v>
      </c>
      <c r="V27" s="40">
        <f t="shared" si="29"/>
        <v>0.125</v>
      </c>
      <c r="W27" s="40">
        <f t="shared" si="5"/>
        <v>0.75</v>
      </c>
      <c r="X27" s="40">
        <f t="shared" si="6"/>
        <v>0.75</v>
      </c>
      <c r="Y27" s="40">
        <f t="shared" si="7"/>
        <v>0.1</v>
      </c>
      <c r="Z27" s="40">
        <f t="shared" si="8"/>
        <v>0.23250000000000004</v>
      </c>
      <c r="AA27" s="40">
        <f t="shared" si="9"/>
        <v>0.05</v>
      </c>
      <c r="AB27" s="40">
        <f t="shared" si="10"/>
        <v>0.3125</v>
      </c>
      <c r="AC27" s="40">
        <f t="shared" si="30"/>
        <v>0</v>
      </c>
      <c r="AD27" s="40">
        <f t="shared" si="11"/>
        <v>0</v>
      </c>
      <c r="AE27" s="40">
        <f t="shared" si="12"/>
        <v>2.5</v>
      </c>
      <c r="AF27" s="40">
        <f t="shared" si="13"/>
        <v>0.22321428571428573</v>
      </c>
      <c r="AG27" s="41">
        <f t="shared" si="14"/>
        <v>0</v>
      </c>
      <c r="AH27" s="40">
        <f t="shared" si="15"/>
        <v>0</v>
      </c>
      <c r="AI27" s="40">
        <f t="shared" si="16"/>
        <v>0</v>
      </c>
      <c r="AJ27" s="40">
        <f t="shared" si="17"/>
        <v>0</v>
      </c>
      <c r="AK27" s="40">
        <f t="shared" si="18"/>
        <v>0.25</v>
      </c>
      <c r="AL27" s="40">
        <f t="shared" si="19"/>
        <v>0.13541666666666666</v>
      </c>
      <c r="AM27" s="40">
        <f t="shared" si="20"/>
        <v>1.25</v>
      </c>
      <c r="AN27" s="40">
        <f t="shared" si="21"/>
        <v>0.34191176470588236</v>
      </c>
      <c r="AO27" s="40">
        <f t="shared" si="22"/>
        <v>1.25</v>
      </c>
      <c r="AP27" s="40">
        <f t="shared" si="23"/>
        <v>0.27389705882352944</v>
      </c>
      <c r="AQ27" s="40">
        <f t="shared" si="24"/>
        <v>17.5</v>
      </c>
      <c r="AR27" s="40">
        <f t="shared" si="25"/>
        <v>0.30363805970149255</v>
      </c>
      <c r="AS27" s="40">
        <f t="shared" si="26"/>
        <v>13</v>
      </c>
      <c r="AT27" s="40">
        <f t="shared" si="27"/>
        <v>0.19958506224066391</v>
      </c>
      <c r="AV27" s="42"/>
      <c r="AW27" s="42"/>
      <c r="AX27" s="42"/>
      <c r="AY27" s="42"/>
      <c r="AZ27" s="42"/>
      <c r="BA27" s="42"/>
      <c r="BB27" s="42"/>
    </row>
    <row r="28" spans="1:54" s="29" customFormat="1" ht="29.45" customHeight="1" thickBot="1" x14ac:dyDescent="0.25">
      <c r="A28" s="30" t="s">
        <v>83</v>
      </c>
      <c r="B28" s="31" t="s">
        <v>93</v>
      </c>
      <c r="C28" s="32">
        <f t="shared" si="2"/>
        <v>13</v>
      </c>
      <c r="D28" s="33">
        <f t="shared" si="3"/>
        <v>0.17727426542409269</v>
      </c>
      <c r="E28" s="33">
        <f t="shared" si="4"/>
        <v>0.30870870626565661</v>
      </c>
      <c r="F28" s="78">
        <v>18</v>
      </c>
      <c r="G28" s="79">
        <v>7.45</v>
      </c>
      <c r="H28" s="79">
        <v>0.6</v>
      </c>
      <c r="I28" s="79">
        <v>6.35</v>
      </c>
      <c r="J28" s="79">
        <v>0</v>
      </c>
      <c r="K28" s="79">
        <v>0</v>
      </c>
      <c r="L28" s="79">
        <v>0</v>
      </c>
      <c r="M28" s="79">
        <v>17</v>
      </c>
      <c r="N28" s="80">
        <v>0</v>
      </c>
      <c r="O28" s="81">
        <v>1</v>
      </c>
      <c r="P28" s="81">
        <v>0</v>
      </c>
      <c r="Q28" s="82">
        <v>4</v>
      </c>
      <c r="R28" s="82">
        <v>34</v>
      </c>
      <c r="S28" s="83">
        <v>65</v>
      </c>
      <c r="T28" s="84">
        <v>368</v>
      </c>
      <c r="U28" s="39">
        <f t="shared" si="28"/>
        <v>8.0536912751677847E-2</v>
      </c>
      <c r="V28" s="40">
        <f t="shared" si="29"/>
        <v>0.13422818791946309</v>
      </c>
      <c r="W28" s="40">
        <f t="shared" si="5"/>
        <v>0.85234899328859048</v>
      </c>
      <c r="X28" s="40">
        <f t="shared" si="6"/>
        <v>0.85234899328859048</v>
      </c>
      <c r="Y28" s="40">
        <f t="shared" si="7"/>
        <v>0</v>
      </c>
      <c r="Z28" s="40">
        <f t="shared" si="8"/>
        <v>0</v>
      </c>
      <c r="AA28" s="40">
        <f t="shared" si="9"/>
        <v>0</v>
      </c>
      <c r="AB28" s="40">
        <f t="shared" si="10"/>
        <v>0</v>
      </c>
      <c r="AC28" s="40">
        <f t="shared" si="30"/>
        <v>0</v>
      </c>
      <c r="AD28" s="40">
        <f t="shared" si="11"/>
        <v>0</v>
      </c>
      <c r="AE28" s="40">
        <f t="shared" si="12"/>
        <v>2.2818791946308723</v>
      </c>
      <c r="AF28" s="40">
        <f t="shared" si="13"/>
        <v>0.2037392138063279</v>
      </c>
      <c r="AG28" s="41">
        <f t="shared" si="14"/>
        <v>0</v>
      </c>
      <c r="AH28" s="40">
        <f t="shared" si="15"/>
        <v>0</v>
      </c>
      <c r="AI28" s="40">
        <f t="shared" si="16"/>
        <v>0.13422818791946309</v>
      </c>
      <c r="AJ28" s="40">
        <f t="shared" si="17"/>
        <v>0.21252796420581657</v>
      </c>
      <c r="AK28" s="40">
        <f t="shared" si="18"/>
        <v>0</v>
      </c>
      <c r="AL28" s="40">
        <f t="shared" si="19"/>
        <v>0</v>
      </c>
      <c r="AM28" s="40">
        <f t="shared" si="20"/>
        <v>0.53691275167785235</v>
      </c>
      <c r="AN28" s="40">
        <f t="shared" si="21"/>
        <v>0.14686142913541256</v>
      </c>
      <c r="AO28" s="40">
        <f t="shared" si="22"/>
        <v>4.5637583892617446</v>
      </c>
      <c r="AP28" s="40">
        <f t="shared" si="23"/>
        <v>1</v>
      </c>
      <c r="AQ28" s="40">
        <f t="shared" si="24"/>
        <v>8.724832214765101</v>
      </c>
      <c r="AR28" s="40">
        <f t="shared" si="25"/>
        <v>0.15138234999499151</v>
      </c>
      <c r="AS28" s="40">
        <f t="shared" si="26"/>
        <v>49.395973154362416</v>
      </c>
      <c r="AT28" s="40">
        <f t="shared" si="27"/>
        <v>0.75836141357319897</v>
      </c>
      <c r="AV28" s="42"/>
      <c r="AW28" s="42"/>
      <c r="AX28" s="42"/>
      <c r="AY28" s="42"/>
      <c r="AZ28" s="42"/>
      <c r="BA28" s="42"/>
      <c r="BB28" s="42"/>
    </row>
    <row r="29" spans="1:54" s="29" customFormat="1" ht="29.45" customHeight="1" thickBot="1" x14ac:dyDescent="0.25">
      <c r="A29" s="30" t="s">
        <v>74</v>
      </c>
      <c r="B29" s="31" t="s">
        <v>94</v>
      </c>
      <c r="C29" s="32">
        <f t="shared" si="2"/>
        <v>14</v>
      </c>
      <c r="D29" s="33">
        <f t="shared" si="3"/>
        <v>0.17616767105016887</v>
      </c>
      <c r="E29" s="33">
        <f t="shared" si="4"/>
        <v>0.30678166222055719</v>
      </c>
      <c r="F29" s="34">
        <v>12</v>
      </c>
      <c r="G29" s="34">
        <v>7</v>
      </c>
      <c r="H29" s="34">
        <v>1</v>
      </c>
      <c r="I29" s="34">
        <v>6</v>
      </c>
      <c r="J29" s="34">
        <v>1</v>
      </c>
      <c r="K29" s="34">
        <v>0</v>
      </c>
      <c r="L29" s="34">
        <v>1</v>
      </c>
      <c r="M29" s="34">
        <v>9</v>
      </c>
      <c r="N29" s="34">
        <v>8100000</v>
      </c>
      <c r="O29" s="85">
        <v>1</v>
      </c>
      <c r="P29" s="85">
        <v>0</v>
      </c>
      <c r="Q29" s="85">
        <v>4</v>
      </c>
      <c r="R29" s="85">
        <v>0</v>
      </c>
      <c r="S29" s="85">
        <v>61</v>
      </c>
      <c r="T29" s="85">
        <v>82</v>
      </c>
      <c r="U29" s="39">
        <f t="shared" si="28"/>
        <v>0.14285714285714285</v>
      </c>
      <c r="V29" s="40">
        <f t="shared" si="29"/>
        <v>0.23809523809523808</v>
      </c>
      <c r="W29" s="40">
        <f t="shared" si="5"/>
        <v>0.8571428571428571</v>
      </c>
      <c r="X29" s="40">
        <f t="shared" si="6"/>
        <v>0.8571428571428571</v>
      </c>
      <c r="Y29" s="40">
        <f t="shared" si="7"/>
        <v>0.14285714285714285</v>
      </c>
      <c r="Z29" s="40">
        <f t="shared" si="8"/>
        <v>0.33214285714285718</v>
      </c>
      <c r="AA29" s="40">
        <f t="shared" si="9"/>
        <v>0</v>
      </c>
      <c r="AB29" s="40">
        <f t="shared" si="10"/>
        <v>0</v>
      </c>
      <c r="AC29" s="40">
        <f t="shared" si="30"/>
        <v>0.14285714285714285</v>
      </c>
      <c r="AD29" s="40">
        <f t="shared" si="11"/>
        <v>8.0357142857142863E-2</v>
      </c>
      <c r="AE29" s="40">
        <f t="shared" si="12"/>
        <v>1.2857142857142858</v>
      </c>
      <c r="AF29" s="40">
        <f t="shared" si="13"/>
        <v>0.11479591836734696</v>
      </c>
      <c r="AG29" s="41">
        <f t="shared" si="14"/>
        <v>1157142.857142857</v>
      </c>
      <c r="AH29" s="40">
        <f t="shared" si="15"/>
        <v>0.20740938002519638</v>
      </c>
      <c r="AI29" s="40">
        <f t="shared" si="16"/>
        <v>0.14285714285714285</v>
      </c>
      <c r="AJ29" s="40">
        <f t="shared" si="17"/>
        <v>0.22619047619047619</v>
      </c>
      <c r="AK29" s="40">
        <f t="shared" si="18"/>
        <v>0</v>
      </c>
      <c r="AL29" s="40">
        <f t="shared" si="19"/>
        <v>0</v>
      </c>
      <c r="AM29" s="40">
        <f t="shared" si="20"/>
        <v>0.5714285714285714</v>
      </c>
      <c r="AN29" s="40">
        <f t="shared" si="21"/>
        <v>0.15630252100840336</v>
      </c>
      <c r="AO29" s="40">
        <f t="shared" si="22"/>
        <v>0</v>
      </c>
      <c r="AP29" s="40">
        <f t="shared" si="23"/>
        <v>0</v>
      </c>
      <c r="AQ29" s="40">
        <f t="shared" si="24"/>
        <v>8.7142857142857135</v>
      </c>
      <c r="AR29" s="40">
        <f t="shared" si="25"/>
        <v>0.15119936034115139</v>
      </c>
      <c r="AS29" s="40">
        <f t="shared" si="26"/>
        <v>11.714285714285714</v>
      </c>
      <c r="AT29" s="40">
        <f t="shared" si="27"/>
        <v>0.17984588026081802</v>
      </c>
      <c r="AV29" s="42"/>
      <c r="AW29" s="42"/>
      <c r="AX29" s="42"/>
      <c r="AY29" s="42"/>
      <c r="AZ29" s="42"/>
      <c r="BA29" s="42"/>
      <c r="BB29" s="42"/>
    </row>
    <row r="30" spans="1:54" s="29" customFormat="1" ht="22.15" customHeight="1" thickBot="1" x14ac:dyDescent="0.25">
      <c r="A30" s="30" t="s">
        <v>95</v>
      </c>
      <c r="B30" s="31" t="s">
        <v>96</v>
      </c>
      <c r="C30" s="32">
        <f t="shared" si="2"/>
        <v>15</v>
      </c>
      <c r="D30" s="33">
        <f t="shared" si="3"/>
        <v>0.17401481528107285</v>
      </c>
      <c r="E30" s="33">
        <f t="shared" si="4"/>
        <v>0.30303263910282346</v>
      </c>
      <c r="F30" s="86">
        <v>7</v>
      </c>
      <c r="G30" s="87">
        <v>4.9000000000000004</v>
      </c>
      <c r="H30" s="87">
        <v>0</v>
      </c>
      <c r="I30" s="87">
        <v>4.9000000000000004</v>
      </c>
      <c r="J30" s="87">
        <v>0</v>
      </c>
      <c r="K30" s="87">
        <v>0</v>
      </c>
      <c r="L30" s="87">
        <v>5</v>
      </c>
      <c r="M30" s="87">
        <v>0</v>
      </c>
      <c r="N30" s="87">
        <v>0</v>
      </c>
      <c r="O30" s="88">
        <v>0</v>
      </c>
      <c r="P30" s="88">
        <v>2</v>
      </c>
      <c r="Q30" s="88">
        <v>0</v>
      </c>
      <c r="R30" s="88">
        <v>5</v>
      </c>
      <c r="S30" s="88">
        <v>0</v>
      </c>
      <c r="T30" s="89">
        <v>28</v>
      </c>
      <c r="U30" s="39">
        <f t="shared" si="28"/>
        <v>0</v>
      </c>
      <c r="V30" s="40">
        <f t="shared" si="29"/>
        <v>0</v>
      </c>
      <c r="W30" s="40">
        <f t="shared" si="5"/>
        <v>1</v>
      </c>
      <c r="X30" s="40">
        <f t="shared" si="6"/>
        <v>1</v>
      </c>
      <c r="Y30" s="40">
        <f t="shared" si="7"/>
        <v>0</v>
      </c>
      <c r="Z30" s="40">
        <f t="shared" si="8"/>
        <v>0</v>
      </c>
      <c r="AA30" s="40">
        <f t="shared" si="9"/>
        <v>0</v>
      </c>
      <c r="AB30" s="40">
        <f t="shared" si="10"/>
        <v>0</v>
      </c>
      <c r="AC30" s="40">
        <f t="shared" si="30"/>
        <v>1.0204081632653061</v>
      </c>
      <c r="AD30" s="40">
        <f t="shared" si="11"/>
        <v>0.57397959183673475</v>
      </c>
      <c r="AE30" s="40">
        <f t="shared" si="12"/>
        <v>0</v>
      </c>
      <c r="AF30" s="40">
        <f t="shared" si="13"/>
        <v>0</v>
      </c>
      <c r="AG30" s="41">
        <f t="shared" si="14"/>
        <v>0</v>
      </c>
      <c r="AH30" s="40">
        <f t="shared" si="15"/>
        <v>0</v>
      </c>
      <c r="AI30" s="40">
        <f t="shared" si="16"/>
        <v>0</v>
      </c>
      <c r="AJ30" s="40">
        <f t="shared" si="17"/>
        <v>0</v>
      </c>
      <c r="AK30" s="40">
        <f t="shared" si="18"/>
        <v>0.4081632653061224</v>
      </c>
      <c r="AL30" s="40">
        <f t="shared" si="19"/>
        <v>0.22108843537414963</v>
      </c>
      <c r="AM30" s="40">
        <f t="shared" si="20"/>
        <v>0</v>
      </c>
      <c r="AN30" s="40">
        <f t="shared" si="21"/>
        <v>0</v>
      </c>
      <c r="AO30" s="40">
        <f t="shared" si="22"/>
        <v>1.0204081632653061</v>
      </c>
      <c r="AP30" s="40">
        <f t="shared" si="23"/>
        <v>0.22358943577430976</v>
      </c>
      <c r="AQ30" s="40">
        <f t="shared" si="24"/>
        <v>0</v>
      </c>
      <c r="AR30" s="40">
        <f t="shared" si="25"/>
        <v>0</v>
      </c>
      <c r="AS30" s="40">
        <f t="shared" si="26"/>
        <v>5.7142857142857135</v>
      </c>
      <c r="AT30" s="40">
        <f t="shared" si="27"/>
        <v>8.7729697688203906E-2</v>
      </c>
      <c r="AV30" s="42"/>
      <c r="AW30" s="42"/>
      <c r="AX30" s="42"/>
      <c r="AY30" s="42"/>
      <c r="AZ30" s="42"/>
      <c r="BA30" s="42"/>
      <c r="BB30" s="42"/>
    </row>
    <row r="31" spans="1:54" s="29" customFormat="1" ht="27" customHeight="1" thickBot="1" x14ac:dyDescent="0.25">
      <c r="A31" s="70" t="s">
        <v>86</v>
      </c>
      <c r="B31" s="71" t="s">
        <v>97</v>
      </c>
      <c r="C31" s="32">
        <f t="shared" si="2"/>
        <v>16</v>
      </c>
      <c r="D31" s="33">
        <f t="shared" si="3"/>
        <v>0.16423559336930296</v>
      </c>
      <c r="E31" s="33">
        <f t="shared" si="4"/>
        <v>0.28600291999810701</v>
      </c>
      <c r="F31" s="86">
        <v>11</v>
      </c>
      <c r="G31" s="87">
        <v>6.75</v>
      </c>
      <c r="H31" s="87">
        <v>0</v>
      </c>
      <c r="I31" s="87">
        <v>6.5</v>
      </c>
      <c r="J31" s="87">
        <v>2.75</v>
      </c>
      <c r="K31" s="87">
        <v>0</v>
      </c>
      <c r="L31" s="87">
        <v>1</v>
      </c>
      <c r="M31" s="87">
        <v>8</v>
      </c>
      <c r="N31" s="87">
        <v>750000</v>
      </c>
      <c r="O31" s="90">
        <v>0</v>
      </c>
      <c r="P31" s="90">
        <v>3</v>
      </c>
      <c r="Q31" s="90">
        <v>5</v>
      </c>
      <c r="R31" s="90">
        <v>3</v>
      </c>
      <c r="S31" s="91">
        <v>5</v>
      </c>
      <c r="T31" s="91">
        <v>10</v>
      </c>
      <c r="U31" s="39">
        <f t="shared" si="28"/>
        <v>0</v>
      </c>
      <c r="V31" s="40">
        <f t="shared" si="29"/>
        <v>0</v>
      </c>
      <c r="W31" s="40">
        <f t="shared" si="5"/>
        <v>0.96296296296296291</v>
      </c>
      <c r="X31" s="40">
        <f t="shared" si="6"/>
        <v>0.96296296296296291</v>
      </c>
      <c r="Y31" s="40">
        <f t="shared" si="7"/>
        <v>0.40740740740740738</v>
      </c>
      <c r="Z31" s="40">
        <f t="shared" si="8"/>
        <v>0.9472222222222223</v>
      </c>
      <c r="AA31" s="40">
        <f t="shared" si="9"/>
        <v>0</v>
      </c>
      <c r="AB31" s="40">
        <f t="shared" si="10"/>
        <v>0</v>
      </c>
      <c r="AC31" s="40">
        <f t="shared" si="30"/>
        <v>0.14814814814814814</v>
      </c>
      <c r="AD31" s="40">
        <f t="shared" si="11"/>
        <v>8.3333333333333329E-2</v>
      </c>
      <c r="AE31" s="40">
        <f t="shared" si="12"/>
        <v>1.1851851851851851</v>
      </c>
      <c r="AF31" s="40">
        <f t="shared" si="13"/>
        <v>0.10582010582010581</v>
      </c>
      <c r="AG31" s="41">
        <f t="shared" si="14"/>
        <v>111111.11111111111</v>
      </c>
      <c r="AH31" s="40">
        <f t="shared" si="15"/>
        <v>1.9915852677316524E-2</v>
      </c>
      <c r="AI31" s="40">
        <f t="shared" si="16"/>
        <v>0</v>
      </c>
      <c r="AJ31" s="40">
        <f t="shared" si="17"/>
        <v>0</v>
      </c>
      <c r="AK31" s="40">
        <f t="shared" si="18"/>
        <v>0.44444444444444442</v>
      </c>
      <c r="AL31" s="40">
        <f t="shared" si="19"/>
        <v>0.24074074074074073</v>
      </c>
      <c r="AM31" s="40">
        <f t="shared" si="20"/>
        <v>0.7407407407407407</v>
      </c>
      <c r="AN31" s="40">
        <f t="shared" si="21"/>
        <v>0.20261437908496732</v>
      </c>
      <c r="AO31" s="40">
        <f t="shared" si="22"/>
        <v>0.44444444444444442</v>
      </c>
      <c r="AP31" s="40">
        <f t="shared" si="23"/>
        <v>9.7385620915032681E-2</v>
      </c>
      <c r="AQ31" s="40">
        <f t="shared" si="24"/>
        <v>0.7407407407407407</v>
      </c>
      <c r="AR31" s="40">
        <f t="shared" si="25"/>
        <v>1.285240464344942E-2</v>
      </c>
      <c r="AS31" s="40">
        <f t="shared" si="26"/>
        <v>1.4814814814814814</v>
      </c>
      <c r="AT31" s="40">
        <f t="shared" si="27"/>
        <v>2.2744736437682496E-2</v>
      </c>
      <c r="AV31" s="42"/>
      <c r="AW31" s="42"/>
      <c r="AX31" s="42"/>
      <c r="AY31" s="42"/>
      <c r="AZ31" s="42"/>
      <c r="BA31" s="42"/>
      <c r="BB31" s="42"/>
    </row>
    <row r="32" spans="1:54" s="29" customFormat="1" ht="19.899999999999999" customHeight="1" thickBot="1" x14ac:dyDescent="0.25">
      <c r="A32" s="70" t="s">
        <v>86</v>
      </c>
      <c r="B32" s="71" t="s">
        <v>98</v>
      </c>
      <c r="C32" s="32">
        <f t="shared" si="2"/>
        <v>17</v>
      </c>
      <c r="D32" s="33">
        <f t="shared" si="3"/>
        <v>0.1604639284723296</v>
      </c>
      <c r="E32" s="33">
        <f t="shared" si="4"/>
        <v>0.27943487252642929</v>
      </c>
      <c r="F32" s="92">
        <v>10</v>
      </c>
      <c r="G32" s="93">
        <v>9.5</v>
      </c>
      <c r="H32" s="93">
        <v>1</v>
      </c>
      <c r="I32" s="93">
        <v>8.5</v>
      </c>
      <c r="J32" s="93">
        <v>0</v>
      </c>
      <c r="K32" s="93">
        <v>0</v>
      </c>
      <c r="L32" s="93">
        <v>2</v>
      </c>
      <c r="M32" s="93">
        <v>37</v>
      </c>
      <c r="N32" s="93">
        <v>68744</v>
      </c>
      <c r="O32" s="94">
        <v>0</v>
      </c>
      <c r="P32" s="94">
        <v>13</v>
      </c>
      <c r="Q32" s="94">
        <v>2</v>
      </c>
      <c r="R32" s="94">
        <v>13</v>
      </c>
      <c r="S32" s="94">
        <v>0</v>
      </c>
      <c r="T32" s="95">
        <v>224</v>
      </c>
      <c r="U32" s="39">
        <f t="shared" si="28"/>
        <v>0.10526315789473684</v>
      </c>
      <c r="V32" s="40">
        <f t="shared" si="29"/>
        <v>0.17543859649122806</v>
      </c>
      <c r="W32" s="40">
        <f t="shared" si="5"/>
        <v>0.89473684210526316</v>
      </c>
      <c r="X32" s="40">
        <f t="shared" si="6"/>
        <v>0.89473684210526316</v>
      </c>
      <c r="Y32" s="40">
        <f t="shared" si="7"/>
        <v>0</v>
      </c>
      <c r="Z32" s="40">
        <f t="shared" si="8"/>
        <v>0</v>
      </c>
      <c r="AA32" s="40">
        <f t="shared" si="9"/>
        <v>0</v>
      </c>
      <c r="AB32" s="40">
        <f t="shared" si="10"/>
        <v>0</v>
      </c>
      <c r="AC32" s="40">
        <f t="shared" si="30"/>
        <v>0.21052631578947367</v>
      </c>
      <c r="AD32" s="40">
        <f t="shared" si="11"/>
        <v>0.11842105263157894</v>
      </c>
      <c r="AE32" s="40">
        <f t="shared" si="12"/>
        <v>3.8947368421052633</v>
      </c>
      <c r="AF32" s="40">
        <f t="shared" si="13"/>
        <v>0.34774436090225569</v>
      </c>
      <c r="AG32" s="41">
        <f t="shared" si="14"/>
        <v>7236.2105263157891</v>
      </c>
      <c r="AH32" s="40">
        <f t="shared" si="15"/>
        <v>1.2970377250573709E-3</v>
      </c>
      <c r="AI32" s="40">
        <f t="shared" si="16"/>
        <v>0</v>
      </c>
      <c r="AJ32" s="40">
        <f t="shared" si="17"/>
        <v>0</v>
      </c>
      <c r="AK32" s="40">
        <f t="shared" si="18"/>
        <v>1.368421052631579</v>
      </c>
      <c r="AL32" s="40">
        <f t="shared" si="19"/>
        <v>0.74122807017543857</v>
      </c>
      <c r="AM32" s="40">
        <f t="shared" si="20"/>
        <v>0.21052631578947367</v>
      </c>
      <c r="AN32" s="40">
        <f t="shared" si="21"/>
        <v>5.7585139318885446E-2</v>
      </c>
      <c r="AO32" s="40">
        <f t="shared" si="22"/>
        <v>1.368421052631579</v>
      </c>
      <c r="AP32" s="40">
        <f t="shared" si="23"/>
        <v>0.29984520123839015</v>
      </c>
      <c r="AQ32" s="40">
        <f t="shared" si="24"/>
        <v>0</v>
      </c>
      <c r="AR32" s="40">
        <f t="shared" si="25"/>
        <v>0</v>
      </c>
      <c r="AS32" s="40">
        <f t="shared" si="26"/>
        <v>23.578947368421051</v>
      </c>
      <c r="AT32" s="40">
        <f t="shared" si="27"/>
        <v>0.36200043677658877</v>
      </c>
      <c r="AV32" s="42"/>
      <c r="AW32" s="42"/>
      <c r="AX32" s="42"/>
      <c r="AY32" s="42"/>
      <c r="AZ32" s="42"/>
      <c r="BA32" s="42"/>
      <c r="BB32" s="42"/>
    </row>
    <row r="33" spans="1:54" s="29" customFormat="1" ht="29.45" customHeight="1" thickBot="1" x14ac:dyDescent="0.25">
      <c r="A33" s="30" t="s">
        <v>78</v>
      </c>
      <c r="B33" s="31" t="s">
        <v>99</v>
      </c>
      <c r="C33" s="32">
        <f t="shared" si="2"/>
        <v>18</v>
      </c>
      <c r="D33" s="33">
        <f t="shared" si="3"/>
        <v>0.15486396400914182</v>
      </c>
      <c r="E33" s="33">
        <f t="shared" si="4"/>
        <v>0.26968299015123709</v>
      </c>
      <c r="F33" s="34">
        <v>12</v>
      </c>
      <c r="G33" s="35">
        <v>5.4</v>
      </c>
      <c r="H33" s="35">
        <v>0</v>
      </c>
      <c r="I33" s="35">
        <v>4.9000000000000004</v>
      </c>
      <c r="J33" s="35">
        <v>0.65</v>
      </c>
      <c r="K33" s="35">
        <v>0</v>
      </c>
      <c r="L33" s="35">
        <v>2</v>
      </c>
      <c r="M33" s="35">
        <v>0</v>
      </c>
      <c r="N33" s="35">
        <v>466000</v>
      </c>
      <c r="O33" s="49">
        <v>1</v>
      </c>
      <c r="P33" s="49">
        <v>0</v>
      </c>
      <c r="Q33" s="49">
        <v>4</v>
      </c>
      <c r="R33" s="49">
        <v>0</v>
      </c>
      <c r="S33" s="49">
        <v>36</v>
      </c>
      <c r="T33" s="51">
        <v>37</v>
      </c>
      <c r="U33" s="39">
        <f t="shared" si="28"/>
        <v>0</v>
      </c>
      <c r="V33" s="40">
        <f t="shared" si="29"/>
        <v>0</v>
      </c>
      <c r="W33" s="40">
        <f t="shared" si="5"/>
        <v>0.90740740740740744</v>
      </c>
      <c r="X33" s="40">
        <f t="shared" si="6"/>
        <v>0.90740740740740744</v>
      </c>
      <c r="Y33" s="40">
        <f t="shared" si="7"/>
        <v>0.12037037037037036</v>
      </c>
      <c r="Z33" s="40">
        <f t="shared" si="8"/>
        <v>0.27986111111111112</v>
      </c>
      <c r="AA33" s="40">
        <f t="shared" si="9"/>
        <v>0</v>
      </c>
      <c r="AB33" s="40">
        <f t="shared" si="10"/>
        <v>0</v>
      </c>
      <c r="AC33" s="40">
        <f t="shared" si="30"/>
        <v>0.37037037037037035</v>
      </c>
      <c r="AD33" s="40">
        <f t="shared" si="11"/>
        <v>0.20833333333333334</v>
      </c>
      <c r="AE33" s="40">
        <f t="shared" si="12"/>
        <v>0</v>
      </c>
      <c r="AF33" s="40">
        <f t="shared" si="13"/>
        <v>0</v>
      </c>
      <c r="AG33" s="41">
        <f t="shared" si="14"/>
        <v>86296.296296296292</v>
      </c>
      <c r="AH33" s="40">
        <f t="shared" si="15"/>
        <v>1.5467978912715834E-2</v>
      </c>
      <c r="AI33" s="40">
        <f t="shared" si="16"/>
        <v>0.18518518518518517</v>
      </c>
      <c r="AJ33" s="40">
        <f t="shared" si="17"/>
        <v>0.2932098765432099</v>
      </c>
      <c r="AK33" s="40">
        <f t="shared" si="18"/>
        <v>0</v>
      </c>
      <c r="AL33" s="40">
        <f t="shared" si="19"/>
        <v>0</v>
      </c>
      <c r="AM33" s="40">
        <f t="shared" si="20"/>
        <v>0.7407407407407407</v>
      </c>
      <c r="AN33" s="40">
        <f t="shared" si="21"/>
        <v>0.20261437908496732</v>
      </c>
      <c r="AO33" s="40">
        <f t="shared" si="22"/>
        <v>0</v>
      </c>
      <c r="AP33" s="40">
        <f t="shared" si="23"/>
        <v>0</v>
      </c>
      <c r="AQ33" s="40">
        <f t="shared" si="24"/>
        <v>6.6666666666666661</v>
      </c>
      <c r="AR33" s="40">
        <f t="shared" si="25"/>
        <v>0.11567164179104476</v>
      </c>
      <c r="AS33" s="40">
        <f t="shared" si="26"/>
        <v>6.8518518518518512</v>
      </c>
      <c r="AT33" s="40">
        <f t="shared" si="27"/>
        <v>0.10519440602428154</v>
      </c>
      <c r="AV33" s="42"/>
      <c r="AW33" s="42"/>
      <c r="AX33" s="42"/>
      <c r="AY33" s="42"/>
      <c r="AZ33" s="42"/>
      <c r="BA33" s="42"/>
      <c r="BB33" s="42"/>
    </row>
    <row r="34" spans="1:54" s="29" customFormat="1" ht="29.45" customHeight="1" thickBot="1" x14ac:dyDescent="0.25">
      <c r="A34" s="30" t="s">
        <v>95</v>
      </c>
      <c r="B34" s="31" t="s">
        <v>100</v>
      </c>
      <c r="C34" s="32">
        <f t="shared" si="2"/>
        <v>19</v>
      </c>
      <c r="D34" s="33">
        <f t="shared" si="3"/>
        <v>0.1546594301688915</v>
      </c>
      <c r="E34" s="33">
        <f t="shared" si="4"/>
        <v>0.26932681111385587</v>
      </c>
      <c r="F34" s="52">
        <v>19</v>
      </c>
      <c r="G34" s="53">
        <v>13.1</v>
      </c>
      <c r="H34" s="53">
        <v>0</v>
      </c>
      <c r="I34" s="53">
        <v>13</v>
      </c>
      <c r="J34" s="53">
        <v>0</v>
      </c>
      <c r="K34" s="53">
        <v>1</v>
      </c>
      <c r="L34" s="53">
        <v>5</v>
      </c>
      <c r="M34" s="53">
        <v>13</v>
      </c>
      <c r="N34" s="52">
        <v>5718700</v>
      </c>
      <c r="O34" s="73">
        <v>0</v>
      </c>
      <c r="P34" s="73">
        <v>6</v>
      </c>
      <c r="Q34" s="73">
        <v>4</v>
      </c>
      <c r="R34" s="73">
        <v>4</v>
      </c>
      <c r="S34" s="73">
        <v>1</v>
      </c>
      <c r="T34" s="74">
        <v>19</v>
      </c>
      <c r="U34" s="39">
        <f t="shared" si="28"/>
        <v>0</v>
      </c>
      <c r="V34" s="40">
        <f t="shared" si="29"/>
        <v>0</v>
      </c>
      <c r="W34" s="40">
        <f t="shared" si="5"/>
        <v>0.99236641221374045</v>
      </c>
      <c r="X34" s="40">
        <f t="shared" si="6"/>
        <v>0.99236641221374045</v>
      </c>
      <c r="Y34" s="40">
        <f t="shared" si="7"/>
        <v>0</v>
      </c>
      <c r="Z34" s="40">
        <f t="shared" si="8"/>
        <v>0</v>
      </c>
      <c r="AA34" s="40">
        <f t="shared" si="9"/>
        <v>7.6335877862595422E-2</v>
      </c>
      <c r="AB34" s="40">
        <f t="shared" si="10"/>
        <v>0.47709923664122139</v>
      </c>
      <c r="AC34" s="40">
        <f t="shared" si="30"/>
        <v>0.38167938931297712</v>
      </c>
      <c r="AD34" s="40">
        <f t="shared" si="11"/>
        <v>0.21469465648854966</v>
      </c>
      <c r="AE34" s="40">
        <f t="shared" si="12"/>
        <v>0.99236641221374045</v>
      </c>
      <c r="AF34" s="40">
        <f t="shared" si="13"/>
        <v>8.8604143947655409E-2</v>
      </c>
      <c r="AG34" s="41">
        <f t="shared" si="14"/>
        <v>436541.98473282444</v>
      </c>
      <c r="AH34" s="40">
        <f t="shared" si="15"/>
        <v>7.8246952698620614E-2</v>
      </c>
      <c r="AI34" s="40">
        <f t="shared" si="16"/>
        <v>0</v>
      </c>
      <c r="AJ34" s="40">
        <f t="shared" si="17"/>
        <v>0</v>
      </c>
      <c r="AK34" s="40">
        <f t="shared" si="18"/>
        <v>0.4580152671755725</v>
      </c>
      <c r="AL34" s="40">
        <f t="shared" si="19"/>
        <v>0.24809160305343508</v>
      </c>
      <c r="AM34" s="40">
        <f t="shared" si="20"/>
        <v>0.30534351145038169</v>
      </c>
      <c r="AN34" s="40">
        <f t="shared" si="21"/>
        <v>8.3520431073192639E-2</v>
      </c>
      <c r="AO34" s="40">
        <f t="shared" si="22"/>
        <v>0.30534351145038169</v>
      </c>
      <c r="AP34" s="40">
        <f t="shared" si="23"/>
        <v>6.6906151773686584E-2</v>
      </c>
      <c r="AQ34" s="40">
        <f t="shared" si="24"/>
        <v>7.6335877862595422E-2</v>
      </c>
      <c r="AR34" s="40">
        <f t="shared" si="25"/>
        <v>1.3244844479890624E-3</v>
      </c>
      <c r="AS34" s="40">
        <f t="shared" si="26"/>
        <v>1.4503816793893129</v>
      </c>
      <c r="AT34" s="40">
        <f t="shared" si="27"/>
        <v>2.2267270596433436E-2</v>
      </c>
      <c r="AV34" s="42"/>
      <c r="AW34" s="42"/>
      <c r="AX34" s="42"/>
      <c r="AY34" s="42"/>
      <c r="AZ34" s="42"/>
      <c r="BA34" s="42"/>
      <c r="BB34" s="42"/>
    </row>
    <row r="35" spans="1:54" s="29" customFormat="1" ht="29.45" customHeight="1" thickBot="1" x14ac:dyDescent="0.25">
      <c r="A35" s="30" t="s">
        <v>80</v>
      </c>
      <c r="B35" s="31" t="s">
        <v>101</v>
      </c>
      <c r="C35" s="32">
        <f t="shared" si="2"/>
        <v>20</v>
      </c>
      <c r="D35" s="33">
        <f t="shared" si="3"/>
        <v>0.14846595651310715</v>
      </c>
      <c r="E35" s="33">
        <f t="shared" si="4"/>
        <v>0.25854138078084282</v>
      </c>
      <c r="F35" s="52">
        <v>14</v>
      </c>
      <c r="G35" s="53">
        <v>10.9</v>
      </c>
      <c r="H35" s="53">
        <v>1.1000000000000001</v>
      </c>
      <c r="I35" s="53">
        <v>9.8000000000000007</v>
      </c>
      <c r="J35" s="53">
        <v>3</v>
      </c>
      <c r="K35" s="53">
        <v>0</v>
      </c>
      <c r="L35" s="53">
        <v>0</v>
      </c>
      <c r="M35" s="53">
        <v>0</v>
      </c>
      <c r="N35" s="53">
        <v>900000</v>
      </c>
      <c r="O35" s="54">
        <v>3</v>
      </c>
      <c r="P35" s="54">
        <v>0</v>
      </c>
      <c r="Q35" s="54">
        <v>10</v>
      </c>
      <c r="R35" s="54">
        <v>3</v>
      </c>
      <c r="S35" s="54">
        <v>0</v>
      </c>
      <c r="T35" s="55">
        <v>0</v>
      </c>
      <c r="U35" s="39">
        <f t="shared" si="28"/>
        <v>0.10091743119266056</v>
      </c>
      <c r="V35" s="40">
        <f t="shared" si="29"/>
        <v>0.16819571865443428</v>
      </c>
      <c r="W35" s="40">
        <f t="shared" si="5"/>
        <v>0.8990825688073395</v>
      </c>
      <c r="X35" s="40">
        <f t="shared" si="6"/>
        <v>0.8990825688073395</v>
      </c>
      <c r="Y35" s="40">
        <f t="shared" si="7"/>
        <v>0.27522935779816515</v>
      </c>
      <c r="Z35" s="40">
        <f t="shared" si="8"/>
        <v>0.63990825688073405</v>
      </c>
      <c r="AA35" s="40">
        <f t="shared" si="9"/>
        <v>0</v>
      </c>
      <c r="AB35" s="40">
        <f t="shared" si="10"/>
        <v>0</v>
      </c>
      <c r="AC35" s="40">
        <f t="shared" si="30"/>
        <v>0</v>
      </c>
      <c r="AD35" s="40">
        <f t="shared" si="11"/>
        <v>0</v>
      </c>
      <c r="AE35" s="40">
        <f t="shared" si="12"/>
        <v>0</v>
      </c>
      <c r="AF35" s="40">
        <f t="shared" si="13"/>
        <v>0</v>
      </c>
      <c r="AG35" s="41">
        <f t="shared" si="14"/>
        <v>82568.807339449544</v>
      </c>
      <c r="AH35" s="40">
        <f t="shared" si="15"/>
        <v>1.4799853824427877E-2</v>
      </c>
      <c r="AI35" s="40">
        <f t="shared" si="16"/>
        <v>0.27522935779816515</v>
      </c>
      <c r="AJ35" s="40">
        <f t="shared" si="17"/>
        <v>0.43577981651376152</v>
      </c>
      <c r="AK35" s="40">
        <f t="shared" si="18"/>
        <v>0</v>
      </c>
      <c r="AL35" s="40">
        <f t="shared" si="19"/>
        <v>0</v>
      </c>
      <c r="AM35" s="40">
        <f t="shared" si="20"/>
        <v>0.9174311926605504</v>
      </c>
      <c r="AN35" s="40">
        <f t="shared" si="21"/>
        <v>0.25094441446303289</v>
      </c>
      <c r="AO35" s="40">
        <f t="shared" si="22"/>
        <v>0.27522935779816515</v>
      </c>
      <c r="AP35" s="40">
        <f t="shared" si="23"/>
        <v>6.0307609282245017E-2</v>
      </c>
      <c r="AQ35" s="40">
        <f t="shared" si="24"/>
        <v>0</v>
      </c>
      <c r="AR35" s="40">
        <f t="shared" si="25"/>
        <v>0</v>
      </c>
      <c r="AS35" s="40">
        <f t="shared" si="26"/>
        <v>0</v>
      </c>
      <c r="AT35" s="40">
        <f t="shared" si="27"/>
        <v>0</v>
      </c>
    </row>
    <row r="36" spans="1:54" s="29" customFormat="1" ht="29.45" customHeight="1" thickBot="1" x14ac:dyDescent="0.25">
      <c r="A36" s="30" t="s">
        <v>102</v>
      </c>
      <c r="B36" s="96" t="s">
        <v>103</v>
      </c>
      <c r="C36" s="32">
        <f t="shared" si="2"/>
        <v>21</v>
      </c>
      <c r="D36" s="33">
        <f t="shared" si="3"/>
        <v>0.14833964341223865</v>
      </c>
      <c r="E36" s="33">
        <f t="shared" si="4"/>
        <v>0.25832141679531884</v>
      </c>
      <c r="F36" s="97">
        <v>15</v>
      </c>
      <c r="G36" s="98">
        <v>16.16</v>
      </c>
      <c r="H36" s="98">
        <v>1.1599999999999999</v>
      </c>
      <c r="I36" s="98">
        <v>11.38</v>
      </c>
      <c r="J36" s="98">
        <v>1.9</v>
      </c>
      <c r="K36" s="98">
        <v>0</v>
      </c>
      <c r="L36" s="53">
        <v>10</v>
      </c>
      <c r="M36" s="53">
        <v>37</v>
      </c>
      <c r="N36" s="53">
        <v>0</v>
      </c>
      <c r="O36" s="73">
        <v>0</v>
      </c>
      <c r="P36" s="73">
        <v>2</v>
      </c>
      <c r="Q36" s="73">
        <v>0</v>
      </c>
      <c r="R36" s="73">
        <v>29</v>
      </c>
      <c r="S36" s="73">
        <v>0</v>
      </c>
      <c r="T36" s="74">
        <v>115</v>
      </c>
      <c r="U36" s="39">
        <f t="shared" si="28"/>
        <v>7.1782178217821777E-2</v>
      </c>
      <c r="V36" s="40">
        <f t="shared" si="29"/>
        <v>0.11963696369636963</v>
      </c>
      <c r="W36" s="40">
        <f t="shared" si="5"/>
        <v>0.70420792079207928</v>
      </c>
      <c r="X36" s="40">
        <f t="shared" si="6"/>
        <v>0.70420792079207928</v>
      </c>
      <c r="Y36" s="40">
        <f t="shared" si="7"/>
        <v>0.11757425742574257</v>
      </c>
      <c r="Z36" s="40">
        <f t="shared" si="8"/>
        <v>0.27336014851485152</v>
      </c>
      <c r="AA36" s="40">
        <f t="shared" si="9"/>
        <v>0</v>
      </c>
      <c r="AB36" s="40">
        <f t="shared" si="10"/>
        <v>0</v>
      </c>
      <c r="AC36" s="40">
        <f t="shared" si="30"/>
        <v>0.61881188118811881</v>
      </c>
      <c r="AD36" s="40">
        <f t="shared" si="11"/>
        <v>0.34808168316831684</v>
      </c>
      <c r="AE36" s="40">
        <f t="shared" si="12"/>
        <v>2.2896039603960396</v>
      </c>
      <c r="AF36" s="40">
        <f t="shared" si="13"/>
        <v>0.2044289250353607</v>
      </c>
      <c r="AG36" s="41">
        <f t="shared" si="14"/>
        <v>0</v>
      </c>
      <c r="AH36" s="40">
        <f t="shared" si="15"/>
        <v>0</v>
      </c>
      <c r="AI36" s="40">
        <f t="shared" si="16"/>
        <v>0</v>
      </c>
      <c r="AJ36" s="40">
        <f t="shared" si="17"/>
        <v>0</v>
      </c>
      <c r="AK36" s="40">
        <f t="shared" si="18"/>
        <v>0.12376237623762376</v>
      </c>
      <c r="AL36" s="40">
        <f t="shared" si="19"/>
        <v>6.7037953795379537E-2</v>
      </c>
      <c r="AM36" s="40">
        <f t="shared" si="20"/>
        <v>0</v>
      </c>
      <c r="AN36" s="40">
        <f t="shared" si="21"/>
        <v>0</v>
      </c>
      <c r="AO36" s="40">
        <f t="shared" si="22"/>
        <v>1.7945544554455446</v>
      </c>
      <c r="AP36" s="40">
        <f t="shared" si="23"/>
        <v>0.39321854979615611</v>
      </c>
      <c r="AQ36" s="40">
        <f t="shared" si="24"/>
        <v>0</v>
      </c>
      <c r="AR36" s="40">
        <f t="shared" si="25"/>
        <v>0</v>
      </c>
      <c r="AS36" s="40">
        <f t="shared" si="26"/>
        <v>7.1163366336633667</v>
      </c>
      <c r="AT36" s="40">
        <f t="shared" si="27"/>
        <v>0.10925496076578614</v>
      </c>
    </row>
    <row r="37" spans="1:54" s="29" customFormat="1" ht="29.45" customHeight="1" thickBot="1" x14ac:dyDescent="0.25">
      <c r="A37" s="30" t="s">
        <v>83</v>
      </c>
      <c r="B37" s="31" t="s">
        <v>104</v>
      </c>
      <c r="C37" s="32">
        <f t="shared" si="2"/>
        <v>22</v>
      </c>
      <c r="D37" s="33">
        <f t="shared" si="3"/>
        <v>0.14617307273300059</v>
      </c>
      <c r="E37" s="33">
        <f t="shared" si="4"/>
        <v>0.25454851027772235</v>
      </c>
      <c r="F37" s="78">
        <v>15</v>
      </c>
      <c r="G37" s="79">
        <v>7.8</v>
      </c>
      <c r="H37" s="79">
        <v>2.2999999999999998</v>
      </c>
      <c r="I37" s="79">
        <v>5.75</v>
      </c>
      <c r="J37" s="79">
        <v>1.1000000000000001</v>
      </c>
      <c r="K37" s="79">
        <v>0</v>
      </c>
      <c r="L37" s="79">
        <v>1</v>
      </c>
      <c r="M37" s="79">
        <v>17</v>
      </c>
      <c r="N37" s="78">
        <v>648678</v>
      </c>
      <c r="O37" s="99">
        <v>0</v>
      </c>
      <c r="P37" s="99">
        <v>2</v>
      </c>
      <c r="Q37" s="100">
        <v>2</v>
      </c>
      <c r="R37" s="100">
        <v>18</v>
      </c>
      <c r="S37" s="81">
        <v>10</v>
      </c>
      <c r="T37" s="101">
        <v>86</v>
      </c>
      <c r="U37" s="39">
        <f t="shared" si="28"/>
        <v>0.29487179487179488</v>
      </c>
      <c r="V37" s="40">
        <f t="shared" si="29"/>
        <v>0.49145299145299148</v>
      </c>
      <c r="W37" s="40">
        <f t="shared" si="5"/>
        <v>0.73717948717948723</v>
      </c>
      <c r="X37" s="40">
        <f t="shared" si="6"/>
        <v>0.73717948717948723</v>
      </c>
      <c r="Y37" s="40">
        <f t="shared" si="7"/>
        <v>0.14102564102564105</v>
      </c>
      <c r="Z37" s="40">
        <f t="shared" si="8"/>
        <v>0.3278846153846155</v>
      </c>
      <c r="AA37" s="40">
        <f t="shared" si="9"/>
        <v>0</v>
      </c>
      <c r="AB37" s="40">
        <f t="shared" si="10"/>
        <v>0</v>
      </c>
      <c r="AC37" s="40">
        <f t="shared" si="30"/>
        <v>0.12820512820512822</v>
      </c>
      <c r="AD37" s="40">
        <f t="shared" si="11"/>
        <v>7.2115384615384623E-2</v>
      </c>
      <c r="AE37" s="40">
        <f t="shared" si="12"/>
        <v>2.1794871794871797</v>
      </c>
      <c r="AF37" s="40">
        <f t="shared" si="13"/>
        <v>0.19459706959706963</v>
      </c>
      <c r="AG37" s="41">
        <f t="shared" si="14"/>
        <v>83163.846153846156</v>
      </c>
      <c r="AH37" s="40">
        <f t="shared" si="15"/>
        <v>1.4906510172711149E-2</v>
      </c>
      <c r="AI37" s="40">
        <f t="shared" si="16"/>
        <v>0</v>
      </c>
      <c r="AJ37" s="40">
        <f t="shared" si="17"/>
        <v>0</v>
      </c>
      <c r="AK37" s="40">
        <f t="shared" si="18"/>
        <v>0.25641025641025644</v>
      </c>
      <c r="AL37" s="40">
        <f t="shared" si="19"/>
        <v>0.1388888888888889</v>
      </c>
      <c r="AM37" s="40">
        <f t="shared" si="20"/>
        <v>0.25641025641025644</v>
      </c>
      <c r="AN37" s="40">
        <f t="shared" si="21"/>
        <v>7.0135746606334856E-2</v>
      </c>
      <c r="AO37" s="40">
        <f t="shared" si="22"/>
        <v>2.3076923076923079</v>
      </c>
      <c r="AP37" s="40">
        <f t="shared" si="23"/>
        <v>0.50565610859728516</v>
      </c>
      <c r="AQ37" s="40">
        <f t="shared" si="24"/>
        <v>1.2820512820512822</v>
      </c>
      <c r="AR37" s="40">
        <f t="shared" si="25"/>
        <v>2.2244546498277843E-2</v>
      </c>
      <c r="AS37" s="40">
        <f t="shared" si="26"/>
        <v>11.025641025641026</v>
      </c>
      <c r="AT37" s="40">
        <f t="shared" si="27"/>
        <v>0.16927332694967551</v>
      </c>
    </row>
    <row r="38" spans="1:54" s="29" customFormat="1" ht="29.45" customHeight="1" thickBot="1" x14ac:dyDescent="0.25">
      <c r="A38" s="30" t="s">
        <v>105</v>
      </c>
      <c r="B38" s="31" t="s">
        <v>106</v>
      </c>
      <c r="C38" s="32">
        <f t="shared" si="2"/>
        <v>23</v>
      </c>
      <c r="D38" s="33">
        <f t="shared" si="3"/>
        <v>0.14119188467540922</v>
      </c>
      <c r="E38" s="33">
        <f t="shared" si="4"/>
        <v>0.24587417665548875</v>
      </c>
      <c r="F38" s="52">
        <v>7</v>
      </c>
      <c r="G38" s="53">
        <v>6.25</v>
      </c>
      <c r="H38" s="53">
        <v>0</v>
      </c>
      <c r="I38" s="53">
        <v>5.25</v>
      </c>
      <c r="J38" s="53">
        <v>0</v>
      </c>
      <c r="K38" s="53">
        <v>1</v>
      </c>
      <c r="L38" s="53">
        <v>2</v>
      </c>
      <c r="M38" s="53">
        <v>0</v>
      </c>
      <c r="N38" s="53">
        <v>0</v>
      </c>
      <c r="O38" s="54">
        <v>0</v>
      </c>
      <c r="P38" s="54">
        <v>1</v>
      </c>
      <c r="Q38" s="54">
        <v>1</v>
      </c>
      <c r="R38" s="54">
        <v>3</v>
      </c>
      <c r="S38" s="54">
        <v>0</v>
      </c>
      <c r="T38" s="55">
        <v>73</v>
      </c>
      <c r="U38" s="39">
        <f t="shared" si="28"/>
        <v>0</v>
      </c>
      <c r="V38" s="40">
        <f t="shared" si="29"/>
        <v>0</v>
      </c>
      <c r="W38" s="40">
        <f t="shared" si="5"/>
        <v>0.84</v>
      </c>
      <c r="X38" s="40">
        <f t="shared" si="6"/>
        <v>0.84</v>
      </c>
      <c r="Y38" s="40">
        <f t="shared" si="7"/>
        <v>0</v>
      </c>
      <c r="Z38" s="40">
        <f t="shared" si="8"/>
        <v>0</v>
      </c>
      <c r="AA38" s="40">
        <f t="shared" si="9"/>
        <v>0.16</v>
      </c>
      <c r="AB38" s="40">
        <f t="shared" si="10"/>
        <v>1</v>
      </c>
      <c r="AC38" s="40">
        <f t="shared" si="30"/>
        <v>0.32</v>
      </c>
      <c r="AD38" s="40">
        <f t="shared" si="11"/>
        <v>0.18000000000000002</v>
      </c>
      <c r="AE38" s="40">
        <f t="shared" si="12"/>
        <v>0</v>
      </c>
      <c r="AF38" s="40">
        <f t="shared" si="13"/>
        <v>0</v>
      </c>
      <c r="AG38" s="41">
        <f t="shared" si="14"/>
        <v>0</v>
      </c>
      <c r="AH38" s="40">
        <f t="shared" si="15"/>
        <v>0</v>
      </c>
      <c r="AI38" s="40">
        <f t="shared" si="16"/>
        <v>0</v>
      </c>
      <c r="AJ38" s="40">
        <f t="shared" si="17"/>
        <v>0</v>
      </c>
      <c r="AK38" s="40">
        <f t="shared" si="18"/>
        <v>0.16</v>
      </c>
      <c r="AL38" s="40">
        <f t="shared" si="19"/>
        <v>8.666666666666667E-2</v>
      </c>
      <c r="AM38" s="40">
        <f t="shared" si="20"/>
        <v>0.16</v>
      </c>
      <c r="AN38" s="40">
        <f t="shared" si="21"/>
        <v>4.3764705882352942E-2</v>
      </c>
      <c r="AO38" s="40">
        <f t="shared" si="22"/>
        <v>0.48</v>
      </c>
      <c r="AP38" s="40">
        <f t="shared" si="23"/>
        <v>0.1051764705882353</v>
      </c>
      <c r="AQ38" s="40">
        <f t="shared" si="24"/>
        <v>0</v>
      </c>
      <c r="AR38" s="40">
        <f t="shared" si="25"/>
        <v>0</v>
      </c>
      <c r="AS38" s="40">
        <f t="shared" si="26"/>
        <v>11.68</v>
      </c>
      <c r="AT38" s="40">
        <f t="shared" si="27"/>
        <v>0.1793195020746888</v>
      </c>
    </row>
    <row r="39" spans="1:54" s="29" customFormat="1" ht="29.45" customHeight="1" thickBot="1" x14ac:dyDescent="0.25">
      <c r="A39" s="30" t="s">
        <v>105</v>
      </c>
      <c r="B39" s="31" t="s">
        <v>107</v>
      </c>
      <c r="C39" s="32">
        <f t="shared" si="2"/>
        <v>24</v>
      </c>
      <c r="D39" s="33">
        <f t="shared" si="3"/>
        <v>0.14100905318747642</v>
      </c>
      <c r="E39" s="33">
        <f t="shared" si="4"/>
        <v>0.2455557904984832</v>
      </c>
      <c r="F39" s="102">
        <v>8</v>
      </c>
      <c r="G39" s="103">
        <v>5</v>
      </c>
      <c r="H39" s="103">
        <v>1</v>
      </c>
      <c r="I39" s="103">
        <v>3</v>
      </c>
      <c r="J39" s="103">
        <v>0</v>
      </c>
      <c r="K39" s="103">
        <v>0</v>
      </c>
      <c r="L39" s="103">
        <v>2</v>
      </c>
      <c r="M39" s="103">
        <v>56</v>
      </c>
      <c r="N39" s="103">
        <v>0</v>
      </c>
      <c r="O39" s="104">
        <v>0</v>
      </c>
      <c r="P39" s="104">
        <v>2</v>
      </c>
      <c r="Q39" s="104">
        <v>0</v>
      </c>
      <c r="R39" s="104">
        <v>0</v>
      </c>
      <c r="S39" s="104">
        <v>0</v>
      </c>
      <c r="T39" s="105">
        <v>17</v>
      </c>
      <c r="U39" s="39">
        <f t="shared" si="28"/>
        <v>0.2</v>
      </c>
      <c r="V39" s="40">
        <f t="shared" si="29"/>
        <v>0.33333333333333337</v>
      </c>
      <c r="W39" s="40">
        <f t="shared" si="5"/>
        <v>0.6</v>
      </c>
      <c r="X39" s="40">
        <f t="shared" si="6"/>
        <v>0.6</v>
      </c>
      <c r="Y39" s="40">
        <f t="shared" si="7"/>
        <v>0</v>
      </c>
      <c r="Z39" s="40">
        <f t="shared" si="8"/>
        <v>0</v>
      </c>
      <c r="AA39" s="40">
        <f t="shared" si="9"/>
        <v>0</v>
      </c>
      <c r="AB39" s="40">
        <f t="shared" si="10"/>
        <v>0</v>
      </c>
      <c r="AC39" s="40">
        <f t="shared" si="30"/>
        <v>0.4</v>
      </c>
      <c r="AD39" s="40">
        <f t="shared" si="11"/>
        <v>0.22500000000000003</v>
      </c>
      <c r="AE39" s="40">
        <f t="shared" si="12"/>
        <v>11.2</v>
      </c>
      <c r="AF39" s="40">
        <f t="shared" si="13"/>
        <v>1</v>
      </c>
      <c r="AG39" s="41">
        <f t="shared" si="14"/>
        <v>0</v>
      </c>
      <c r="AH39" s="40">
        <f t="shared" si="15"/>
        <v>0</v>
      </c>
      <c r="AI39" s="40">
        <f t="shared" si="16"/>
        <v>0</v>
      </c>
      <c r="AJ39" s="40">
        <f t="shared" si="17"/>
        <v>0</v>
      </c>
      <c r="AK39" s="40">
        <f t="shared" si="18"/>
        <v>0.4</v>
      </c>
      <c r="AL39" s="40">
        <f t="shared" si="19"/>
        <v>0.21666666666666667</v>
      </c>
      <c r="AM39" s="40">
        <f t="shared" si="20"/>
        <v>0</v>
      </c>
      <c r="AN39" s="40">
        <f t="shared" si="21"/>
        <v>0</v>
      </c>
      <c r="AO39" s="40">
        <f t="shared" si="22"/>
        <v>0</v>
      </c>
      <c r="AP39" s="40">
        <f t="shared" si="23"/>
        <v>0</v>
      </c>
      <c r="AQ39" s="40">
        <f t="shared" si="24"/>
        <v>0</v>
      </c>
      <c r="AR39" s="40">
        <f t="shared" si="25"/>
        <v>0</v>
      </c>
      <c r="AS39" s="40">
        <f t="shared" si="26"/>
        <v>3.4</v>
      </c>
      <c r="AT39" s="40">
        <f t="shared" si="27"/>
        <v>5.2199170124481331E-2</v>
      </c>
    </row>
    <row r="40" spans="1:54" s="29" customFormat="1" ht="29.45" customHeight="1" thickBot="1" x14ac:dyDescent="0.25">
      <c r="A40" s="30" t="s">
        <v>74</v>
      </c>
      <c r="B40" s="31" t="s">
        <v>108</v>
      </c>
      <c r="C40" s="32">
        <f t="shared" si="2"/>
        <v>25</v>
      </c>
      <c r="D40" s="33">
        <f t="shared" si="3"/>
        <v>0.13968679570471956</v>
      </c>
      <c r="E40" s="33">
        <f t="shared" si="4"/>
        <v>0.24325318670049009</v>
      </c>
      <c r="F40" s="52">
        <v>6</v>
      </c>
      <c r="G40" s="53">
        <v>3.95</v>
      </c>
      <c r="H40" s="53">
        <v>0</v>
      </c>
      <c r="I40" s="53">
        <v>3.5</v>
      </c>
      <c r="J40" s="53">
        <v>0.65</v>
      </c>
      <c r="K40" s="53">
        <v>0</v>
      </c>
      <c r="L40" s="53">
        <v>2</v>
      </c>
      <c r="M40" s="53">
        <v>6</v>
      </c>
      <c r="N40" s="53">
        <v>0</v>
      </c>
      <c r="O40" s="54">
        <v>0</v>
      </c>
      <c r="P40" s="54">
        <v>1</v>
      </c>
      <c r="Q40" s="54">
        <v>1</v>
      </c>
      <c r="R40" s="54">
        <v>1</v>
      </c>
      <c r="S40" s="54">
        <v>11</v>
      </c>
      <c r="T40" s="55">
        <v>3</v>
      </c>
      <c r="U40" s="39">
        <f t="shared" si="28"/>
        <v>0</v>
      </c>
      <c r="V40" s="40">
        <f t="shared" si="29"/>
        <v>0</v>
      </c>
      <c r="W40" s="40">
        <f t="shared" si="5"/>
        <v>0.88607594936708856</v>
      </c>
      <c r="X40" s="40">
        <f t="shared" si="6"/>
        <v>0.88607594936708856</v>
      </c>
      <c r="Y40" s="40">
        <f t="shared" si="7"/>
        <v>0.16455696202531644</v>
      </c>
      <c r="Z40" s="40">
        <f t="shared" si="8"/>
        <v>0.3825949367088608</v>
      </c>
      <c r="AA40" s="40">
        <f t="shared" si="9"/>
        <v>0</v>
      </c>
      <c r="AB40" s="40">
        <f t="shared" si="10"/>
        <v>0</v>
      </c>
      <c r="AC40" s="40">
        <f t="shared" si="30"/>
        <v>0.50632911392405056</v>
      </c>
      <c r="AD40" s="40">
        <f t="shared" si="11"/>
        <v>0.28481012658227844</v>
      </c>
      <c r="AE40" s="40">
        <f t="shared" si="12"/>
        <v>1.5189873417721518</v>
      </c>
      <c r="AF40" s="40">
        <f t="shared" si="13"/>
        <v>0.13562386980108498</v>
      </c>
      <c r="AG40" s="41">
        <f t="shared" si="14"/>
        <v>0</v>
      </c>
      <c r="AH40" s="40">
        <f t="shared" si="15"/>
        <v>0</v>
      </c>
      <c r="AI40" s="40">
        <f t="shared" si="16"/>
        <v>0</v>
      </c>
      <c r="AJ40" s="40">
        <f t="shared" si="17"/>
        <v>0</v>
      </c>
      <c r="AK40" s="40">
        <f t="shared" si="18"/>
        <v>0.25316455696202528</v>
      </c>
      <c r="AL40" s="40">
        <f t="shared" si="19"/>
        <v>0.13713080168776368</v>
      </c>
      <c r="AM40" s="40">
        <f t="shared" si="20"/>
        <v>0.25316455696202528</v>
      </c>
      <c r="AN40" s="40">
        <f t="shared" si="21"/>
        <v>6.9247952345495148E-2</v>
      </c>
      <c r="AO40" s="40">
        <f t="shared" si="22"/>
        <v>0.25316455696202528</v>
      </c>
      <c r="AP40" s="40">
        <f t="shared" si="23"/>
        <v>5.5472822040208487E-2</v>
      </c>
      <c r="AQ40" s="40">
        <f t="shared" si="24"/>
        <v>2.7848101265822782</v>
      </c>
      <c r="AR40" s="40">
        <f t="shared" si="25"/>
        <v>4.8318533912714901E-2</v>
      </c>
      <c r="AS40" s="40">
        <f t="shared" si="26"/>
        <v>0.75949367088607589</v>
      </c>
      <c r="AT40" s="40">
        <f t="shared" si="27"/>
        <v>1.1660276275014444E-2</v>
      </c>
    </row>
    <row r="41" spans="1:54" s="29" customFormat="1" ht="29.45" customHeight="1" thickBot="1" x14ac:dyDescent="0.25">
      <c r="A41" s="70" t="s">
        <v>86</v>
      </c>
      <c r="B41" s="71" t="s">
        <v>109</v>
      </c>
      <c r="C41" s="32">
        <f t="shared" si="2"/>
        <v>26</v>
      </c>
      <c r="D41" s="33">
        <f t="shared" si="3"/>
        <v>0.13498867902985376</v>
      </c>
      <c r="E41" s="33">
        <f t="shared" si="4"/>
        <v>0.2350717988543001</v>
      </c>
      <c r="F41" s="106">
        <v>16</v>
      </c>
      <c r="G41" s="107">
        <v>13.5</v>
      </c>
      <c r="H41" s="107">
        <v>0.5</v>
      </c>
      <c r="I41" s="108">
        <v>13</v>
      </c>
      <c r="J41" s="107">
        <v>0</v>
      </c>
      <c r="K41" s="107">
        <v>0</v>
      </c>
      <c r="L41" s="107">
        <v>2</v>
      </c>
      <c r="M41" s="107">
        <v>41</v>
      </c>
      <c r="N41" s="107">
        <v>440000</v>
      </c>
      <c r="O41" s="109">
        <v>0</v>
      </c>
      <c r="P41" s="109">
        <v>8</v>
      </c>
      <c r="Q41" s="109">
        <v>8</v>
      </c>
      <c r="R41" s="109">
        <v>15</v>
      </c>
      <c r="S41" s="109">
        <v>6</v>
      </c>
      <c r="T41" s="109">
        <v>85</v>
      </c>
      <c r="U41" s="39">
        <f t="shared" si="28"/>
        <v>3.7037037037037035E-2</v>
      </c>
      <c r="V41" s="40">
        <f t="shared" si="29"/>
        <v>6.1728395061728392E-2</v>
      </c>
      <c r="W41" s="40">
        <f t="shared" si="5"/>
        <v>0.96296296296296291</v>
      </c>
      <c r="X41" s="40">
        <f t="shared" si="6"/>
        <v>0.96296296296296291</v>
      </c>
      <c r="Y41" s="40">
        <f t="shared" si="7"/>
        <v>0</v>
      </c>
      <c r="Z41" s="40">
        <f t="shared" si="8"/>
        <v>0</v>
      </c>
      <c r="AA41" s="40">
        <f t="shared" si="9"/>
        <v>0</v>
      </c>
      <c r="AB41" s="40">
        <f t="shared" si="10"/>
        <v>0</v>
      </c>
      <c r="AC41" s="40">
        <f t="shared" si="30"/>
        <v>0.14814814814814814</v>
      </c>
      <c r="AD41" s="40">
        <f t="shared" si="11"/>
        <v>8.3333333333333329E-2</v>
      </c>
      <c r="AE41" s="40">
        <f t="shared" si="12"/>
        <v>3.0370370370370372</v>
      </c>
      <c r="AF41" s="40">
        <f t="shared" si="13"/>
        <v>0.27116402116402122</v>
      </c>
      <c r="AG41" s="41">
        <f t="shared" si="14"/>
        <v>32592.592592592591</v>
      </c>
      <c r="AH41" s="40">
        <f t="shared" si="15"/>
        <v>5.8419834520128475E-3</v>
      </c>
      <c r="AI41" s="40">
        <f t="shared" si="16"/>
        <v>0</v>
      </c>
      <c r="AJ41" s="40">
        <f t="shared" si="17"/>
        <v>0</v>
      </c>
      <c r="AK41" s="40">
        <f t="shared" si="18"/>
        <v>0.59259259259259256</v>
      </c>
      <c r="AL41" s="40">
        <f t="shared" si="19"/>
        <v>0.32098765432098764</v>
      </c>
      <c r="AM41" s="40">
        <f t="shared" si="20"/>
        <v>0.59259259259259256</v>
      </c>
      <c r="AN41" s="40">
        <f t="shared" si="21"/>
        <v>0.16209150326797386</v>
      </c>
      <c r="AO41" s="40">
        <f t="shared" si="22"/>
        <v>1.1111111111111112</v>
      </c>
      <c r="AP41" s="40">
        <f t="shared" si="23"/>
        <v>0.24346405228758172</v>
      </c>
      <c r="AQ41" s="40">
        <f t="shared" si="24"/>
        <v>0.44444444444444442</v>
      </c>
      <c r="AR41" s="40">
        <f t="shared" si="25"/>
        <v>7.7114427860696519E-3</v>
      </c>
      <c r="AS41" s="40">
        <f t="shared" si="26"/>
        <v>6.2962962962962967</v>
      </c>
      <c r="AT41" s="40">
        <f t="shared" si="27"/>
        <v>9.666512986015062E-2</v>
      </c>
    </row>
    <row r="42" spans="1:54" s="29" customFormat="1" ht="29.45" customHeight="1" thickBot="1" x14ac:dyDescent="0.25">
      <c r="A42" s="30" t="s">
        <v>110</v>
      </c>
      <c r="B42" s="31" t="s">
        <v>111</v>
      </c>
      <c r="C42" s="32">
        <f t="shared" si="2"/>
        <v>27</v>
      </c>
      <c r="D42" s="33">
        <f t="shared" si="3"/>
        <v>0.13317570645982552</v>
      </c>
      <c r="E42" s="33">
        <f t="shared" si="4"/>
        <v>0.23191465466729913</v>
      </c>
      <c r="F42" s="110">
        <v>8</v>
      </c>
      <c r="G42" s="110">
        <v>5</v>
      </c>
      <c r="H42" s="110">
        <v>1</v>
      </c>
      <c r="I42" s="110">
        <v>3</v>
      </c>
      <c r="J42" s="110">
        <v>0.25</v>
      </c>
      <c r="K42" s="110">
        <v>0</v>
      </c>
      <c r="L42" s="110">
        <v>3</v>
      </c>
      <c r="M42" s="110">
        <v>2</v>
      </c>
      <c r="N42" s="110">
        <v>895000</v>
      </c>
      <c r="O42" s="111">
        <v>0</v>
      </c>
      <c r="P42" s="111">
        <v>0</v>
      </c>
      <c r="Q42" s="111">
        <v>0</v>
      </c>
      <c r="R42" s="111">
        <v>1</v>
      </c>
      <c r="S42" s="111">
        <v>0</v>
      </c>
      <c r="T42" s="112">
        <v>105</v>
      </c>
      <c r="U42" s="39">
        <f t="shared" si="28"/>
        <v>0.2</v>
      </c>
      <c r="V42" s="40">
        <f t="shared" si="29"/>
        <v>0.33333333333333337</v>
      </c>
      <c r="W42" s="40">
        <f t="shared" si="5"/>
        <v>0.6</v>
      </c>
      <c r="X42" s="40">
        <f t="shared" si="6"/>
        <v>0.6</v>
      </c>
      <c r="Y42" s="40">
        <f t="shared" si="7"/>
        <v>0.05</v>
      </c>
      <c r="Z42" s="40">
        <f t="shared" si="8"/>
        <v>0.11625000000000002</v>
      </c>
      <c r="AA42" s="40">
        <f t="shared" si="9"/>
        <v>0</v>
      </c>
      <c r="AB42" s="40">
        <f t="shared" si="10"/>
        <v>0</v>
      </c>
      <c r="AC42" s="40">
        <f t="shared" si="30"/>
        <v>0.6</v>
      </c>
      <c r="AD42" s="40">
        <f t="shared" si="11"/>
        <v>0.33750000000000002</v>
      </c>
      <c r="AE42" s="40">
        <f t="shared" si="12"/>
        <v>0.4</v>
      </c>
      <c r="AF42" s="40">
        <f t="shared" si="13"/>
        <v>3.5714285714285719E-2</v>
      </c>
      <c r="AG42" s="41">
        <f t="shared" si="14"/>
        <v>179000</v>
      </c>
      <c r="AH42" s="40">
        <f t="shared" si="15"/>
        <v>3.2084438663156925E-2</v>
      </c>
      <c r="AI42" s="40">
        <f t="shared" si="16"/>
        <v>0</v>
      </c>
      <c r="AJ42" s="40">
        <f t="shared" si="17"/>
        <v>0</v>
      </c>
      <c r="AK42" s="40">
        <f t="shared" si="18"/>
        <v>0</v>
      </c>
      <c r="AL42" s="40">
        <f t="shared" si="19"/>
        <v>0</v>
      </c>
      <c r="AM42" s="40">
        <f t="shared" si="20"/>
        <v>0</v>
      </c>
      <c r="AN42" s="40">
        <f t="shared" si="21"/>
        <v>0</v>
      </c>
      <c r="AO42" s="40">
        <f t="shared" si="22"/>
        <v>0.2</v>
      </c>
      <c r="AP42" s="40">
        <f t="shared" si="23"/>
        <v>4.3823529411764713E-2</v>
      </c>
      <c r="AQ42" s="40">
        <f t="shared" si="24"/>
        <v>0</v>
      </c>
      <c r="AR42" s="40">
        <f t="shared" si="25"/>
        <v>0</v>
      </c>
      <c r="AS42" s="40">
        <f t="shared" si="26"/>
        <v>21</v>
      </c>
      <c r="AT42" s="40">
        <f t="shared" si="27"/>
        <v>0.3224066390041494</v>
      </c>
    </row>
    <row r="43" spans="1:54" s="29" customFormat="1" ht="29.45" customHeight="1" thickBot="1" x14ac:dyDescent="0.25">
      <c r="A43" s="30" t="s">
        <v>90</v>
      </c>
      <c r="B43" s="31" t="s">
        <v>112</v>
      </c>
      <c r="C43" s="32">
        <f t="shared" si="2"/>
        <v>28</v>
      </c>
      <c r="D43" s="33">
        <f t="shared" si="3"/>
        <v>0.13309362038503053</v>
      </c>
      <c r="E43" s="33">
        <f t="shared" si="4"/>
        <v>0.23177170844838935</v>
      </c>
      <c r="F43" s="86">
        <v>13</v>
      </c>
      <c r="G43" s="35">
        <v>6.2</v>
      </c>
      <c r="H43" s="87">
        <v>1</v>
      </c>
      <c r="I43" s="87">
        <v>4.7</v>
      </c>
      <c r="J43" s="87">
        <v>0.5</v>
      </c>
      <c r="K43" s="35">
        <v>0</v>
      </c>
      <c r="L43" s="35">
        <v>0</v>
      </c>
      <c r="M43" s="35">
        <v>7</v>
      </c>
      <c r="N43" s="35">
        <v>415000</v>
      </c>
      <c r="O43" s="49">
        <v>0</v>
      </c>
      <c r="P43" s="49">
        <v>2</v>
      </c>
      <c r="Q43" s="50">
        <v>5</v>
      </c>
      <c r="R43" s="49">
        <v>5</v>
      </c>
      <c r="S43" s="49">
        <v>113</v>
      </c>
      <c r="T43" s="51">
        <v>6</v>
      </c>
      <c r="U43" s="39">
        <f t="shared" si="28"/>
        <v>0.16129032258064516</v>
      </c>
      <c r="V43" s="40">
        <f t="shared" si="29"/>
        <v>0.26881720430107525</v>
      </c>
      <c r="W43" s="40">
        <f t="shared" si="5"/>
        <v>0.75806451612903225</v>
      </c>
      <c r="X43" s="40">
        <f t="shared" si="6"/>
        <v>0.75806451612903225</v>
      </c>
      <c r="Y43" s="40">
        <f t="shared" si="7"/>
        <v>8.0645161290322578E-2</v>
      </c>
      <c r="Z43" s="40">
        <f t="shared" si="8"/>
        <v>0.18750000000000003</v>
      </c>
      <c r="AA43" s="40">
        <f t="shared" si="9"/>
        <v>0</v>
      </c>
      <c r="AB43" s="40">
        <f t="shared" si="10"/>
        <v>0</v>
      </c>
      <c r="AC43" s="40">
        <f t="shared" si="30"/>
        <v>0</v>
      </c>
      <c r="AD43" s="40">
        <f t="shared" si="11"/>
        <v>0</v>
      </c>
      <c r="AE43" s="40">
        <f t="shared" si="12"/>
        <v>1.129032258064516</v>
      </c>
      <c r="AF43" s="40">
        <f t="shared" si="13"/>
        <v>0.10080645161290322</v>
      </c>
      <c r="AG43" s="41">
        <f t="shared" si="14"/>
        <v>66935.483870967742</v>
      </c>
      <c r="AH43" s="40">
        <f t="shared" si="15"/>
        <v>1.1997695120931811E-2</v>
      </c>
      <c r="AI43" s="40">
        <f t="shared" si="16"/>
        <v>0</v>
      </c>
      <c r="AJ43" s="40">
        <f t="shared" si="17"/>
        <v>0</v>
      </c>
      <c r="AK43" s="40">
        <f t="shared" si="18"/>
        <v>0.32258064516129031</v>
      </c>
      <c r="AL43" s="40">
        <f t="shared" si="19"/>
        <v>0.17473118279569891</v>
      </c>
      <c r="AM43" s="40">
        <f t="shared" si="20"/>
        <v>0.80645161290322576</v>
      </c>
      <c r="AN43" s="40">
        <f t="shared" si="21"/>
        <v>0.22058823529411764</v>
      </c>
      <c r="AO43" s="40">
        <f t="shared" si="22"/>
        <v>0.80645161290322576</v>
      </c>
      <c r="AP43" s="40">
        <f t="shared" si="23"/>
        <v>0.176707779886148</v>
      </c>
      <c r="AQ43" s="40">
        <f t="shared" si="24"/>
        <v>18.225806451612904</v>
      </c>
      <c r="AR43" s="40">
        <f t="shared" si="25"/>
        <v>0.3162313432835821</v>
      </c>
      <c r="AS43" s="40">
        <f t="shared" si="26"/>
        <v>0.96774193548387089</v>
      </c>
      <c r="AT43" s="40">
        <f t="shared" si="27"/>
        <v>1.4857448802034533E-2</v>
      </c>
    </row>
    <row r="44" spans="1:54" s="29" customFormat="1" ht="29.45" customHeight="1" thickBot="1" x14ac:dyDescent="0.25">
      <c r="A44" s="70" t="s">
        <v>86</v>
      </c>
      <c r="B44" s="71" t="s">
        <v>113</v>
      </c>
      <c r="C44" s="32">
        <f t="shared" si="2"/>
        <v>29</v>
      </c>
      <c r="D44" s="33">
        <f t="shared" si="3"/>
        <v>0.13234746324719682</v>
      </c>
      <c r="E44" s="33">
        <f t="shared" si="4"/>
        <v>0.23047233651676421</v>
      </c>
      <c r="F44" s="34">
        <v>16</v>
      </c>
      <c r="G44" s="35">
        <v>12</v>
      </c>
      <c r="H44" s="35">
        <v>0.5</v>
      </c>
      <c r="I44" s="35">
        <v>7.75</v>
      </c>
      <c r="J44" s="35">
        <v>0</v>
      </c>
      <c r="K44" s="35">
        <v>0</v>
      </c>
      <c r="L44" s="35">
        <v>6</v>
      </c>
      <c r="M44" s="35">
        <v>82</v>
      </c>
      <c r="N44" s="35">
        <v>75000</v>
      </c>
      <c r="O44" s="49">
        <v>0</v>
      </c>
      <c r="P44" s="49">
        <v>4</v>
      </c>
      <c r="Q44" s="49">
        <v>2</v>
      </c>
      <c r="R44" s="49">
        <v>5</v>
      </c>
      <c r="S44" s="49">
        <v>0</v>
      </c>
      <c r="T44" s="51">
        <v>2</v>
      </c>
      <c r="U44" s="39">
        <f t="shared" si="28"/>
        <v>4.1666666666666664E-2</v>
      </c>
      <c r="V44" s="40">
        <f t="shared" si="29"/>
        <v>6.9444444444444448E-2</v>
      </c>
      <c r="W44" s="40">
        <f t="shared" si="5"/>
        <v>0.64583333333333337</v>
      </c>
      <c r="X44" s="40">
        <f t="shared" si="6"/>
        <v>0.64583333333333337</v>
      </c>
      <c r="Y44" s="40">
        <f t="shared" si="7"/>
        <v>0</v>
      </c>
      <c r="Z44" s="40">
        <f t="shared" si="8"/>
        <v>0</v>
      </c>
      <c r="AA44" s="40">
        <f t="shared" si="9"/>
        <v>0</v>
      </c>
      <c r="AB44" s="40">
        <f t="shared" si="10"/>
        <v>0</v>
      </c>
      <c r="AC44" s="40">
        <f t="shared" si="30"/>
        <v>0.5</v>
      </c>
      <c r="AD44" s="40">
        <f t="shared" si="11"/>
        <v>0.28125</v>
      </c>
      <c r="AE44" s="40">
        <f t="shared" si="12"/>
        <v>6.833333333333333</v>
      </c>
      <c r="AF44" s="40">
        <f t="shared" si="13"/>
        <v>0.61011904761904767</v>
      </c>
      <c r="AG44" s="41">
        <f t="shared" si="14"/>
        <v>6250</v>
      </c>
      <c r="AH44" s="40">
        <f t="shared" si="15"/>
        <v>1.1202667130990546E-3</v>
      </c>
      <c r="AI44" s="40">
        <f t="shared" si="16"/>
        <v>0</v>
      </c>
      <c r="AJ44" s="40">
        <f t="shared" si="17"/>
        <v>0</v>
      </c>
      <c r="AK44" s="40">
        <f t="shared" si="18"/>
        <v>0.33333333333333331</v>
      </c>
      <c r="AL44" s="40">
        <f t="shared" si="19"/>
        <v>0.18055555555555552</v>
      </c>
      <c r="AM44" s="40">
        <f t="shared" si="20"/>
        <v>0.16666666666666666</v>
      </c>
      <c r="AN44" s="40">
        <f t="shared" si="21"/>
        <v>4.5588235294117645E-2</v>
      </c>
      <c r="AO44" s="40">
        <f t="shared" si="22"/>
        <v>0.41666666666666669</v>
      </c>
      <c r="AP44" s="40">
        <f t="shared" si="23"/>
        <v>9.1299019607843146E-2</v>
      </c>
      <c r="AQ44" s="40">
        <f t="shared" si="24"/>
        <v>0</v>
      </c>
      <c r="AR44" s="40">
        <f t="shared" si="25"/>
        <v>0</v>
      </c>
      <c r="AS44" s="40">
        <f t="shared" si="26"/>
        <v>0.16666666666666666</v>
      </c>
      <c r="AT44" s="40">
        <f t="shared" si="27"/>
        <v>2.5587828492392808E-3</v>
      </c>
    </row>
    <row r="45" spans="1:54" s="29" customFormat="1" ht="29.45" customHeight="1" thickBot="1" x14ac:dyDescent="0.25">
      <c r="A45" s="30" t="s">
        <v>114</v>
      </c>
      <c r="B45" s="31" t="s">
        <v>115</v>
      </c>
      <c r="C45" s="32">
        <f t="shared" si="2"/>
        <v>30</v>
      </c>
      <c r="D45" s="33">
        <f t="shared" si="3"/>
        <v>0.13112707418127156</v>
      </c>
      <c r="E45" s="33">
        <f t="shared" si="4"/>
        <v>0.22834712827640707</v>
      </c>
      <c r="F45" s="34">
        <v>9</v>
      </c>
      <c r="G45" s="34">
        <v>5.5</v>
      </c>
      <c r="H45" s="34">
        <v>1</v>
      </c>
      <c r="I45" s="34">
        <v>4.25</v>
      </c>
      <c r="J45" s="34">
        <v>0.5</v>
      </c>
      <c r="K45" s="34">
        <v>0</v>
      </c>
      <c r="L45" s="34">
        <v>2</v>
      </c>
      <c r="M45" s="34">
        <v>12</v>
      </c>
      <c r="N45" s="34">
        <v>300000</v>
      </c>
      <c r="O45" s="85">
        <v>0</v>
      </c>
      <c r="P45" s="85">
        <v>0</v>
      </c>
      <c r="Q45" s="85">
        <v>0</v>
      </c>
      <c r="R45" s="85">
        <v>9</v>
      </c>
      <c r="S45" s="85">
        <v>0</v>
      </c>
      <c r="T45" s="113">
        <v>67</v>
      </c>
      <c r="U45" s="39">
        <f t="shared" si="28"/>
        <v>0.18181818181818182</v>
      </c>
      <c r="V45" s="40">
        <f t="shared" si="29"/>
        <v>0.30303030303030304</v>
      </c>
      <c r="W45" s="40">
        <f t="shared" si="5"/>
        <v>0.77272727272727271</v>
      </c>
      <c r="X45" s="40">
        <f t="shared" si="6"/>
        <v>0.77272727272727271</v>
      </c>
      <c r="Y45" s="40">
        <f t="shared" si="7"/>
        <v>9.0909090909090912E-2</v>
      </c>
      <c r="Z45" s="40">
        <f t="shared" si="8"/>
        <v>0.21136363636363639</v>
      </c>
      <c r="AA45" s="40">
        <f t="shared" si="9"/>
        <v>0</v>
      </c>
      <c r="AB45" s="40">
        <f t="shared" si="10"/>
        <v>0</v>
      </c>
      <c r="AC45" s="40">
        <f t="shared" si="30"/>
        <v>0.36363636363636365</v>
      </c>
      <c r="AD45" s="40">
        <f t="shared" si="11"/>
        <v>0.20454545454545456</v>
      </c>
      <c r="AE45" s="40">
        <f t="shared" si="12"/>
        <v>2.1818181818181817</v>
      </c>
      <c r="AF45" s="40">
        <f t="shared" si="13"/>
        <v>0.19480519480519481</v>
      </c>
      <c r="AG45" s="41">
        <f t="shared" si="14"/>
        <v>54545.454545454544</v>
      </c>
      <c r="AH45" s="40">
        <f t="shared" si="15"/>
        <v>9.7768731325008386E-3</v>
      </c>
      <c r="AI45" s="40">
        <f t="shared" si="16"/>
        <v>0</v>
      </c>
      <c r="AJ45" s="40">
        <f t="shared" si="17"/>
        <v>0</v>
      </c>
      <c r="AK45" s="40">
        <f t="shared" si="18"/>
        <v>0</v>
      </c>
      <c r="AL45" s="40">
        <f t="shared" si="19"/>
        <v>0</v>
      </c>
      <c r="AM45" s="40">
        <f t="shared" si="20"/>
        <v>0</v>
      </c>
      <c r="AN45" s="40">
        <f t="shared" si="21"/>
        <v>0</v>
      </c>
      <c r="AO45" s="40">
        <f t="shared" si="22"/>
        <v>1.6363636363636365</v>
      </c>
      <c r="AP45" s="40">
        <f t="shared" si="23"/>
        <v>0.3585561497326204</v>
      </c>
      <c r="AQ45" s="40">
        <f t="shared" si="24"/>
        <v>0</v>
      </c>
      <c r="AR45" s="40">
        <f t="shared" si="25"/>
        <v>0</v>
      </c>
      <c r="AS45" s="40">
        <f t="shared" si="26"/>
        <v>12.181818181818182</v>
      </c>
      <c r="AT45" s="40">
        <f t="shared" si="27"/>
        <v>0.18702376461712564</v>
      </c>
    </row>
    <row r="46" spans="1:54" s="29" customFormat="1" ht="29.45" customHeight="1" thickBot="1" x14ac:dyDescent="0.25">
      <c r="A46" s="30" t="s">
        <v>102</v>
      </c>
      <c r="B46" s="96" t="s">
        <v>116</v>
      </c>
      <c r="C46" s="32">
        <f t="shared" si="2"/>
        <v>31</v>
      </c>
      <c r="D46" s="33">
        <f t="shared" si="3"/>
        <v>0.12733223755079401</v>
      </c>
      <c r="E46" s="33">
        <f t="shared" si="4"/>
        <v>0.22173872911659853</v>
      </c>
      <c r="F46" s="114">
        <v>8</v>
      </c>
      <c r="G46" s="115">
        <v>10.1</v>
      </c>
      <c r="H46" s="115">
        <v>0</v>
      </c>
      <c r="I46" s="115">
        <v>9.14</v>
      </c>
      <c r="J46" s="115">
        <v>0.83</v>
      </c>
      <c r="K46" s="115">
        <v>0</v>
      </c>
      <c r="L46" s="115">
        <v>0</v>
      </c>
      <c r="M46" s="115">
        <v>95</v>
      </c>
      <c r="N46" s="116">
        <v>0</v>
      </c>
      <c r="O46" s="117">
        <v>0</v>
      </c>
      <c r="P46" s="117">
        <v>4</v>
      </c>
      <c r="Q46" s="117">
        <v>2</v>
      </c>
      <c r="R46" s="117">
        <v>9</v>
      </c>
      <c r="S46" s="117">
        <v>2</v>
      </c>
      <c r="T46" s="118">
        <v>155</v>
      </c>
      <c r="U46" s="39">
        <f t="shared" si="28"/>
        <v>0</v>
      </c>
      <c r="V46" s="40">
        <f t="shared" si="29"/>
        <v>0</v>
      </c>
      <c r="W46" s="40">
        <f t="shared" si="5"/>
        <v>0.90495049504950509</v>
      </c>
      <c r="X46" s="40">
        <f t="shared" si="6"/>
        <v>0.90495049504950509</v>
      </c>
      <c r="Y46" s="40">
        <f t="shared" si="7"/>
        <v>8.2178217821782182E-2</v>
      </c>
      <c r="Z46" s="40">
        <f t="shared" si="8"/>
        <v>0.1910643564356436</v>
      </c>
      <c r="AA46" s="40">
        <f t="shared" si="9"/>
        <v>0</v>
      </c>
      <c r="AB46" s="40">
        <f t="shared" si="10"/>
        <v>0</v>
      </c>
      <c r="AC46" s="40">
        <f t="shared" si="30"/>
        <v>0</v>
      </c>
      <c r="AD46" s="40">
        <f t="shared" si="11"/>
        <v>0</v>
      </c>
      <c r="AE46" s="40">
        <f t="shared" si="12"/>
        <v>9.4059405940594054</v>
      </c>
      <c r="AF46" s="40">
        <f t="shared" si="13"/>
        <v>0.83981612446958986</v>
      </c>
      <c r="AG46" s="41">
        <f t="shared" si="14"/>
        <v>0</v>
      </c>
      <c r="AH46" s="40">
        <f t="shared" si="15"/>
        <v>0</v>
      </c>
      <c r="AI46" s="40">
        <f t="shared" si="16"/>
        <v>0</v>
      </c>
      <c r="AJ46" s="40">
        <f t="shared" si="17"/>
        <v>0</v>
      </c>
      <c r="AK46" s="40">
        <f t="shared" si="18"/>
        <v>0.39603960396039606</v>
      </c>
      <c r="AL46" s="40">
        <f t="shared" si="19"/>
        <v>0.21452145214521451</v>
      </c>
      <c r="AM46" s="40">
        <f t="shared" si="20"/>
        <v>0.19801980198019803</v>
      </c>
      <c r="AN46" s="40">
        <f t="shared" si="21"/>
        <v>5.4164239953407113E-2</v>
      </c>
      <c r="AO46" s="40">
        <f t="shared" si="22"/>
        <v>0.8910891089108911</v>
      </c>
      <c r="AP46" s="40">
        <f t="shared" si="23"/>
        <v>0.19525334886429821</v>
      </c>
      <c r="AQ46" s="40">
        <f t="shared" si="24"/>
        <v>0.19801980198019803</v>
      </c>
      <c r="AR46" s="40">
        <f t="shared" si="25"/>
        <v>3.4357913403280627E-3</v>
      </c>
      <c r="AS46" s="40">
        <f t="shared" si="26"/>
        <v>15.346534653465348</v>
      </c>
      <c r="AT46" s="40">
        <f t="shared" si="27"/>
        <v>0.23561069799926054</v>
      </c>
    </row>
    <row r="47" spans="1:54" s="29" customFormat="1" ht="29.45" customHeight="1" thickBot="1" x14ac:dyDescent="0.25">
      <c r="A47" s="30" t="s">
        <v>80</v>
      </c>
      <c r="B47" s="31" t="s">
        <v>117</v>
      </c>
      <c r="C47" s="32">
        <f t="shared" si="2"/>
        <v>32</v>
      </c>
      <c r="D47" s="33">
        <f t="shared" si="3"/>
        <v>0.12470238639452505</v>
      </c>
      <c r="E47" s="33">
        <f t="shared" si="4"/>
        <v>0.21715905735103896</v>
      </c>
      <c r="F47" s="52">
        <v>12</v>
      </c>
      <c r="G47" s="53">
        <v>4.25</v>
      </c>
      <c r="H47" s="53">
        <v>0</v>
      </c>
      <c r="I47" s="53">
        <v>3.75</v>
      </c>
      <c r="J47" s="53">
        <v>0.35</v>
      </c>
      <c r="K47" s="53">
        <v>0</v>
      </c>
      <c r="L47" s="53">
        <v>1</v>
      </c>
      <c r="M47" s="53">
        <v>0</v>
      </c>
      <c r="N47" s="53">
        <v>276000</v>
      </c>
      <c r="O47" s="54">
        <v>1</v>
      </c>
      <c r="P47" s="54">
        <v>0</v>
      </c>
      <c r="Q47" s="54">
        <v>2</v>
      </c>
      <c r="R47" s="54">
        <v>4</v>
      </c>
      <c r="S47" s="54">
        <v>0</v>
      </c>
      <c r="T47" s="55">
        <v>0</v>
      </c>
      <c r="U47" s="39">
        <f t="shared" si="28"/>
        <v>0</v>
      </c>
      <c r="V47" s="40">
        <f t="shared" si="29"/>
        <v>0</v>
      </c>
      <c r="W47" s="40">
        <f t="shared" si="5"/>
        <v>0.88235294117647056</v>
      </c>
      <c r="X47" s="40">
        <f t="shared" si="6"/>
        <v>0.88235294117647056</v>
      </c>
      <c r="Y47" s="40">
        <f t="shared" si="7"/>
        <v>8.2352941176470587E-2</v>
      </c>
      <c r="Z47" s="40">
        <f t="shared" si="8"/>
        <v>0.19147058823529414</v>
      </c>
      <c r="AA47" s="40">
        <f t="shared" si="9"/>
        <v>0</v>
      </c>
      <c r="AB47" s="40">
        <f t="shared" si="10"/>
        <v>0</v>
      </c>
      <c r="AC47" s="40">
        <f t="shared" si="30"/>
        <v>0.23529411764705882</v>
      </c>
      <c r="AD47" s="40">
        <f t="shared" si="11"/>
        <v>0.13235294117647059</v>
      </c>
      <c r="AE47" s="40">
        <f t="shared" si="12"/>
        <v>0</v>
      </c>
      <c r="AF47" s="40">
        <f t="shared" si="13"/>
        <v>0</v>
      </c>
      <c r="AG47" s="41">
        <f t="shared" si="14"/>
        <v>64941.176470588238</v>
      </c>
      <c r="AH47" s="40">
        <f t="shared" si="15"/>
        <v>1.1640230129518647E-2</v>
      </c>
      <c r="AI47" s="40">
        <f t="shared" si="16"/>
        <v>0.23529411764705882</v>
      </c>
      <c r="AJ47" s="40">
        <f t="shared" si="17"/>
        <v>0.37254901960784315</v>
      </c>
      <c r="AK47" s="40">
        <f t="shared" si="18"/>
        <v>0</v>
      </c>
      <c r="AL47" s="40">
        <f t="shared" si="19"/>
        <v>0</v>
      </c>
      <c r="AM47" s="40">
        <f t="shared" si="20"/>
        <v>0.47058823529411764</v>
      </c>
      <c r="AN47" s="40">
        <f t="shared" si="21"/>
        <v>0.128719723183391</v>
      </c>
      <c r="AO47" s="40">
        <f t="shared" si="22"/>
        <v>0.94117647058823528</v>
      </c>
      <c r="AP47" s="40">
        <f t="shared" si="23"/>
        <v>0.20622837370242217</v>
      </c>
      <c r="AQ47" s="40">
        <f t="shared" si="24"/>
        <v>0</v>
      </c>
      <c r="AR47" s="40">
        <f t="shared" si="25"/>
        <v>0</v>
      </c>
      <c r="AS47" s="40">
        <f t="shared" si="26"/>
        <v>0</v>
      </c>
      <c r="AT47" s="40">
        <f t="shared" si="27"/>
        <v>0</v>
      </c>
    </row>
    <row r="48" spans="1:54" s="29" customFormat="1" ht="29.45" customHeight="1" thickBot="1" x14ac:dyDescent="0.25">
      <c r="A48" s="30" t="s">
        <v>114</v>
      </c>
      <c r="B48" s="31" t="s">
        <v>118</v>
      </c>
      <c r="C48" s="32">
        <f t="shared" ref="C48:C79" si="31">RANK(E48,$E$16:$E$115,0)</f>
        <v>33</v>
      </c>
      <c r="D48" s="33">
        <f t="shared" si="3"/>
        <v>0.1238707571238121</v>
      </c>
      <c r="E48" s="33">
        <f t="shared" si="4"/>
        <v>0.21571084265591517</v>
      </c>
      <c r="F48" s="34">
        <v>11</v>
      </c>
      <c r="G48" s="119">
        <v>10.5</v>
      </c>
      <c r="H48" s="120">
        <v>0</v>
      </c>
      <c r="I48" s="120">
        <v>10</v>
      </c>
      <c r="J48" s="120">
        <v>2</v>
      </c>
      <c r="K48" s="120">
        <v>0</v>
      </c>
      <c r="L48" s="120">
        <v>2</v>
      </c>
      <c r="M48" s="120">
        <v>41</v>
      </c>
      <c r="N48" s="35">
        <v>1250000</v>
      </c>
      <c r="O48" s="121">
        <v>0</v>
      </c>
      <c r="P48" s="49">
        <v>3</v>
      </c>
      <c r="Q48" s="121">
        <v>0</v>
      </c>
      <c r="R48" s="122">
        <v>12</v>
      </c>
      <c r="S48" s="49">
        <v>4</v>
      </c>
      <c r="T48" s="51">
        <v>38</v>
      </c>
      <c r="U48" s="39">
        <f t="shared" si="28"/>
        <v>0</v>
      </c>
      <c r="V48" s="40">
        <f t="shared" si="29"/>
        <v>0</v>
      </c>
      <c r="W48" s="40">
        <f t="shared" si="5"/>
        <v>0.95238095238095233</v>
      </c>
      <c r="X48" s="40">
        <f t="shared" si="6"/>
        <v>0.95238095238095233</v>
      </c>
      <c r="Y48" s="40">
        <f t="shared" si="7"/>
        <v>0.19047619047619047</v>
      </c>
      <c r="Z48" s="40">
        <f t="shared" si="8"/>
        <v>0.44285714285714289</v>
      </c>
      <c r="AA48" s="40">
        <f t="shared" si="9"/>
        <v>0</v>
      </c>
      <c r="AB48" s="40">
        <f t="shared" si="10"/>
        <v>0</v>
      </c>
      <c r="AC48" s="40">
        <f t="shared" si="30"/>
        <v>0.19047619047619047</v>
      </c>
      <c r="AD48" s="40">
        <f t="shared" si="11"/>
        <v>0.10714285714285714</v>
      </c>
      <c r="AE48" s="40">
        <f t="shared" si="12"/>
        <v>3.9047619047619047</v>
      </c>
      <c r="AF48" s="40">
        <f t="shared" si="13"/>
        <v>0.34863945578231292</v>
      </c>
      <c r="AG48" s="41">
        <f t="shared" si="14"/>
        <v>119047.61904761905</v>
      </c>
      <c r="AH48" s="40">
        <f t="shared" si="15"/>
        <v>2.1338413582839135E-2</v>
      </c>
      <c r="AI48" s="40">
        <f t="shared" si="16"/>
        <v>0</v>
      </c>
      <c r="AJ48" s="40">
        <f t="shared" si="17"/>
        <v>0</v>
      </c>
      <c r="AK48" s="40">
        <f t="shared" si="18"/>
        <v>0.2857142857142857</v>
      </c>
      <c r="AL48" s="40">
        <f t="shared" si="19"/>
        <v>0.15476190476190474</v>
      </c>
      <c r="AM48" s="40">
        <f t="shared" si="20"/>
        <v>0</v>
      </c>
      <c r="AN48" s="40">
        <f t="shared" si="21"/>
        <v>0</v>
      </c>
      <c r="AO48" s="40">
        <f t="shared" si="22"/>
        <v>1.1428571428571428</v>
      </c>
      <c r="AP48" s="40">
        <f t="shared" si="23"/>
        <v>0.25042016806722689</v>
      </c>
      <c r="AQ48" s="40">
        <f t="shared" si="24"/>
        <v>0.38095238095238093</v>
      </c>
      <c r="AR48" s="40">
        <f t="shared" si="25"/>
        <v>6.609808102345416E-3</v>
      </c>
      <c r="AS48" s="40">
        <f t="shared" si="26"/>
        <v>3.6190476190476191</v>
      </c>
      <c r="AT48" s="40">
        <f t="shared" si="27"/>
        <v>5.5562141869195815E-2</v>
      </c>
    </row>
    <row r="49" spans="1:46" s="29" customFormat="1" ht="29.45" customHeight="1" thickBot="1" x14ac:dyDescent="0.25">
      <c r="A49" s="30" t="s">
        <v>102</v>
      </c>
      <c r="B49" s="96" t="s">
        <v>119</v>
      </c>
      <c r="C49" s="32">
        <f t="shared" si="31"/>
        <v>34</v>
      </c>
      <c r="D49" s="33">
        <f t="shared" si="3"/>
        <v>0.12165780035370527</v>
      </c>
      <c r="E49" s="33">
        <f t="shared" si="4"/>
        <v>0.21185715853607304</v>
      </c>
      <c r="F49" s="52">
        <v>8</v>
      </c>
      <c r="G49" s="53">
        <v>7.5</v>
      </c>
      <c r="H49" s="53">
        <v>2.2999999999999998</v>
      </c>
      <c r="I49" s="53">
        <v>6.4</v>
      </c>
      <c r="J49" s="53">
        <v>2.2999999999999998</v>
      </c>
      <c r="K49" s="53">
        <v>0</v>
      </c>
      <c r="L49" s="53">
        <v>0</v>
      </c>
      <c r="M49" s="53">
        <v>24</v>
      </c>
      <c r="N49" s="53">
        <v>50000</v>
      </c>
      <c r="O49" s="54">
        <v>0</v>
      </c>
      <c r="P49" s="54">
        <v>0</v>
      </c>
      <c r="Q49" s="54">
        <v>0</v>
      </c>
      <c r="R49" s="54">
        <v>10</v>
      </c>
      <c r="S49" s="54">
        <v>0</v>
      </c>
      <c r="T49" s="55">
        <v>8</v>
      </c>
      <c r="U49" s="39">
        <f t="shared" si="28"/>
        <v>0.30666666666666664</v>
      </c>
      <c r="V49" s="40">
        <f t="shared" si="29"/>
        <v>0.51111111111111107</v>
      </c>
      <c r="W49" s="40">
        <f t="shared" si="5"/>
        <v>0.85333333333333339</v>
      </c>
      <c r="X49" s="40">
        <f t="shared" si="6"/>
        <v>0.85333333333333339</v>
      </c>
      <c r="Y49" s="40">
        <f t="shared" si="7"/>
        <v>0.30666666666666664</v>
      </c>
      <c r="Z49" s="40">
        <f t="shared" si="8"/>
        <v>0.71300000000000008</v>
      </c>
      <c r="AA49" s="40">
        <f t="shared" si="9"/>
        <v>0</v>
      </c>
      <c r="AB49" s="40">
        <f t="shared" si="10"/>
        <v>0</v>
      </c>
      <c r="AC49" s="40">
        <f t="shared" si="30"/>
        <v>0</v>
      </c>
      <c r="AD49" s="40">
        <f t="shared" si="11"/>
        <v>0</v>
      </c>
      <c r="AE49" s="40">
        <f t="shared" si="12"/>
        <v>3.2</v>
      </c>
      <c r="AF49" s="40">
        <f t="shared" si="13"/>
        <v>0.28571428571428575</v>
      </c>
      <c r="AG49" s="41">
        <f t="shared" si="14"/>
        <v>6666.666666666667</v>
      </c>
      <c r="AH49" s="40">
        <f t="shared" si="15"/>
        <v>1.1949511606389916E-3</v>
      </c>
      <c r="AI49" s="40">
        <f t="shared" si="16"/>
        <v>0</v>
      </c>
      <c r="AJ49" s="40">
        <f t="shared" si="17"/>
        <v>0</v>
      </c>
      <c r="AK49" s="40">
        <f t="shared" si="18"/>
        <v>0</v>
      </c>
      <c r="AL49" s="40">
        <f t="shared" si="19"/>
        <v>0</v>
      </c>
      <c r="AM49" s="40">
        <f t="shared" si="20"/>
        <v>0</v>
      </c>
      <c r="AN49" s="40">
        <f t="shared" si="21"/>
        <v>0</v>
      </c>
      <c r="AO49" s="40">
        <f t="shared" si="22"/>
        <v>1.3333333333333333</v>
      </c>
      <c r="AP49" s="40">
        <f t="shared" si="23"/>
        <v>0.29215686274509806</v>
      </c>
      <c r="AQ49" s="40">
        <f t="shared" si="24"/>
        <v>0</v>
      </c>
      <c r="AR49" s="40">
        <f t="shared" si="25"/>
        <v>0</v>
      </c>
      <c r="AS49" s="40">
        <f t="shared" si="26"/>
        <v>1.0666666666666667</v>
      </c>
      <c r="AT49" s="40">
        <f t="shared" si="27"/>
        <v>1.6376210235131399E-2</v>
      </c>
    </row>
    <row r="50" spans="1:46" s="29" customFormat="1" ht="29.45" customHeight="1" thickBot="1" x14ac:dyDescent="0.25">
      <c r="A50" s="30" t="s">
        <v>120</v>
      </c>
      <c r="B50" s="31" t="s">
        <v>121</v>
      </c>
      <c r="C50" s="32">
        <f t="shared" si="31"/>
        <v>35</v>
      </c>
      <c r="D50" s="33">
        <f t="shared" si="3"/>
        <v>0.11954364165299738</v>
      </c>
      <c r="E50" s="33">
        <f t="shared" si="4"/>
        <v>0.20817552321368454</v>
      </c>
      <c r="F50" s="86">
        <v>15</v>
      </c>
      <c r="G50" s="86">
        <v>11</v>
      </c>
      <c r="H50" s="86">
        <v>4</v>
      </c>
      <c r="I50" s="86">
        <v>9</v>
      </c>
      <c r="J50" s="86">
        <v>1</v>
      </c>
      <c r="K50" s="86">
        <v>0</v>
      </c>
      <c r="L50" s="86">
        <v>2</v>
      </c>
      <c r="M50" s="86">
        <v>2</v>
      </c>
      <c r="N50" s="86">
        <v>3400000</v>
      </c>
      <c r="O50" s="123">
        <v>1</v>
      </c>
      <c r="P50" s="123">
        <v>0</v>
      </c>
      <c r="Q50" s="123">
        <v>2</v>
      </c>
      <c r="R50" s="123">
        <v>0</v>
      </c>
      <c r="S50" s="123">
        <v>2</v>
      </c>
      <c r="T50" s="124">
        <v>1</v>
      </c>
      <c r="U50" s="39">
        <f t="shared" si="28"/>
        <v>0.36363636363636365</v>
      </c>
      <c r="V50" s="40">
        <f t="shared" si="29"/>
        <v>0.60606060606060608</v>
      </c>
      <c r="W50" s="40">
        <f t="shared" si="5"/>
        <v>0.81818181818181823</v>
      </c>
      <c r="X50" s="40">
        <f t="shared" si="6"/>
        <v>0.81818181818181823</v>
      </c>
      <c r="Y50" s="40">
        <f t="shared" si="7"/>
        <v>9.0909090909090912E-2</v>
      </c>
      <c r="Z50" s="40">
        <f t="shared" si="8"/>
        <v>0.21136363636363639</v>
      </c>
      <c r="AA50" s="40">
        <f t="shared" si="9"/>
        <v>0</v>
      </c>
      <c r="AB50" s="40">
        <f t="shared" si="10"/>
        <v>0</v>
      </c>
      <c r="AC50" s="40">
        <f t="shared" si="30"/>
        <v>0.18181818181818182</v>
      </c>
      <c r="AD50" s="40">
        <f t="shared" si="11"/>
        <v>0.10227272727272728</v>
      </c>
      <c r="AE50" s="40">
        <f t="shared" si="12"/>
        <v>0.18181818181818182</v>
      </c>
      <c r="AF50" s="40">
        <f t="shared" si="13"/>
        <v>1.6233766233766236E-2</v>
      </c>
      <c r="AG50" s="41">
        <f t="shared" si="14"/>
        <v>309090.90909090912</v>
      </c>
      <c r="AH50" s="40">
        <f t="shared" si="15"/>
        <v>5.5402281084171431E-2</v>
      </c>
      <c r="AI50" s="40">
        <f t="shared" si="16"/>
        <v>9.0909090909090912E-2</v>
      </c>
      <c r="AJ50" s="40">
        <f t="shared" si="17"/>
        <v>0.14393939393939395</v>
      </c>
      <c r="AK50" s="40">
        <f t="shared" si="18"/>
        <v>0</v>
      </c>
      <c r="AL50" s="40">
        <f t="shared" si="19"/>
        <v>0</v>
      </c>
      <c r="AM50" s="40">
        <f t="shared" si="20"/>
        <v>0.18181818181818182</v>
      </c>
      <c r="AN50" s="40">
        <f t="shared" si="21"/>
        <v>4.9732620320855618E-2</v>
      </c>
      <c r="AO50" s="40">
        <f t="shared" si="22"/>
        <v>0</v>
      </c>
      <c r="AP50" s="40">
        <f t="shared" si="23"/>
        <v>0</v>
      </c>
      <c r="AQ50" s="40">
        <f t="shared" si="24"/>
        <v>0.18181818181818182</v>
      </c>
      <c r="AR50" s="40">
        <f t="shared" si="25"/>
        <v>3.1546811397557667E-3</v>
      </c>
      <c r="AS50" s="40">
        <f t="shared" si="26"/>
        <v>9.0909090909090912E-2</v>
      </c>
      <c r="AT50" s="40">
        <f t="shared" si="27"/>
        <v>1.3956997359486987E-3</v>
      </c>
    </row>
    <row r="51" spans="1:46" s="29" customFormat="1" ht="29.45" customHeight="1" thickBot="1" x14ac:dyDescent="0.25">
      <c r="A51" s="30" t="s">
        <v>122</v>
      </c>
      <c r="B51" s="31" t="s">
        <v>123</v>
      </c>
      <c r="C51" s="32">
        <f t="shared" si="31"/>
        <v>36</v>
      </c>
      <c r="D51" s="33">
        <f t="shared" si="3"/>
        <v>0.11927923919838694</v>
      </c>
      <c r="E51" s="33">
        <f t="shared" si="4"/>
        <v>0.20771508785663492</v>
      </c>
      <c r="F51" s="34">
        <v>13</v>
      </c>
      <c r="G51" s="35">
        <v>9.85</v>
      </c>
      <c r="H51" s="35">
        <v>0</v>
      </c>
      <c r="I51" s="35">
        <v>8</v>
      </c>
      <c r="J51" s="35">
        <v>0</v>
      </c>
      <c r="K51" s="35">
        <v>1</v>
      </c>
      <c r="L51" s="35">
        <v>3</v>
      </c>
      <c r="M51" s="35">
        <v>48</v>
      </c>
      <c r="N51" s="35">
        <v>200000</v>
      </c>
      <c r="O51" s="49"/>
      <c r="P51" s="49"/>
      <c r="Q51" s="49"/>
      <c r="R51" s="49">
        <v>1</v>
      </c>
      <c r="S51" s="49"/>
      <c r="T51" s="51">
        <v>13</v>
      </c>
      <c r="U51" s="39">
        <f t="shared" si="28"/>
        <v>0</v>
      </c>
      <c r="V51" s="40">
        <f t="shared" si="29"/>
        <v>0</v>
      </c>
      <c r="W51" s="40">
        <f t="shared" si="5"/>
        <v>0.81218274111675126</v>
      </c>
      <c r="X51" s="40">
        <f t="shared" si="6"/>
        <v>0.81218274111675126</v>
      </c>
      <c r="Y51" s="40">
        <f t="shared" si="7"/>
        <v>0</v>
      </c>
      <c r="Z51" s="40">
        <f t="shared" si="8"/>
        <v>0</v>
      </c>
      <c r="AA51" s="40">
        <f t="shared" si="9"/>
        <v>0.10152284263959391</v>
      </c>
      <c r="AB51" s="40">
        <f t="shared" si="10"/>
        <v>0.63451776649746194</v>
      </c>
      <c r="AC51" s="40">
        <f t="shared" si="30"/>
        <v>0.30456852791878175</v>
      </c>
      <c r="AD51" s="40">
        <f t="shared" si="11"/>
        <v>0.17131979695431473</v>
      </c>
      <c r="AE51" s="40">
        <f t="shared" si="12"/>
        <v>4.873096446700508</v>
      </c>
      <c r="AF51" s="40">
        <f t="shared" si="13"/>
        <v>0.4350978970268311</v>
      </c>
      <c r="AG51" s="41">
        <f t="shared" si="14"/>
        <v>20304.568527918782</v>
      </c>
      <c r="AH51" s="40">
        <f t="shared" si="15"/>
        <v>3.639445159306573E-3</v>
      </c>
      <c r="AI51" s="40">
        <f t="shared" si="16"/>
        <v>0</v>
      </c>
      <c r="AJ51" s="40">
        <f t="shared" si="17"/>
        <v>0</v>
      </c>
      <c r="AK51" s="40">
        <f t="shared" si="18"/>
        <v>0</v>
      </c>
      <c r="AL51" s="40">
        <f t="shared" si="19"/>
        <v>0</v>
      </c>
      <c r="AM51" s="40">
        <f t="shared" si="20"/>
        <v>0</v>
      </c>
      <c r="AN51" s="40">
        <f t="shared" si="21"/>
        <v>0</v>
      </c>
      <c r="AO51" s="40">
        <f t="shared" si="22"/>
        <v>0.10152284263959391</v>
      </c>
      <c r="AP51" s="40">
        <f t="shared" si="23"/>
        <v>2.224544640191102E-2</v>
      </c>
      <c r="AQ51" s="40">
        <f t="shared" si="24"/>
        <v>0</v>
      </c>
      <c r="AR51" s="40">
        <f t="shared" si="25"/>
        <v>0</v>
      </c>
      <c r="AS51" s="40">
        <f t="shared" si="26"/>
        <v>1.3197969543147208</v>
      </c>
      <c r="AT51" s="40">
        <f t="shared" si="27"/>
        <v>2.0262442867072478E-2</v>
      </c>
    </row>
    <row r="52" spans="1:46" s="29" customFormat="1" ht="29.45" customHeight="1" thickBot="1" x14ac:dyDescent="0.25">
      <c r="A52" s="125" t="s">
        <v>124</v>
      </c>
      <c r="B52" s="31" t="s">
        <v>125</v>
      </c>
      <c r="C52" s="32">
        <f t="shared" si="31"/>
        <v>37</v>
      </c>
      <c r="D52" s="33">
        <f t="shared" si="3"/>
        <v>0.11734647587187774</v>
      </c>
      <c r="E52" s="33">
        <f t="shared" si="4"/>
        <v>0.20434933781605813</v>
      </c>
      <c r="F52" s="34">
        <v>9</v>
      </c>
      <c r="G52" s="35">
        <v>5.25</v>
      </c>
      <c r="H52" s="35">
        <v>0</v>
      </c>
      <c r="I52" s="35">
        <v>4.25</v>
      </c>
      <c r="J52" s="35">
        <v>1</v>
      </c>
      <c r="K52" s="35">
        <v>0</v>
      </c>
      <c r="L52" s="35">
        <v>2</v>
      </c>
      <c r="M52" s="35">
        <v>13</v>
      </c>
      <c r="N52" s="35">
        <v>0</v>
      </c>
      <c r="O52" s="37">
        <v>0</v>
      </c>
      <c r="P52" s="37">
        <v>2</v>
      </c>
      <c r="Q52" s="37">
        <v>0</v>
      </c>
      <c r="R52" s="37">
        <v>1</v>
      </c>
      <c r="S52" s="37">
        <v>0</v>
      </c>
      <c r="T52" s="38">
        <v>1</v>
      </c>
      <c r="U52" s="39">
        <f t="shared" si="28"/>
        <v>0</v>
      </c>
      <c r="V52" s="40">
        <f t="shared" si="29"/>
        <v>0</v>
      </c>
      <c r="W52" s="40">
        <f t="shared" si="5"/>
        <v>0.80952380952380953</v>
      </c>
      <c r="X52" s="40">
        <f t="shared" si="6"/>
        <v>0.80952380952380953</v>
      </c>
      <c r="Y52" s="40">
        <f t="shared" si="7"/>
        <v>0.19047619047619047</v>
      </c>
      <c r="Z52" s="40">
        <f t="shared" si="8"/>
        <v>0.44285714285714289</v>
      </c>
      <c r="AA52" s="40">
        <f t="shared" si="9"/>
        <v>0</v>
      </c>
      <c r="AB52" s="40">
        <f t="shared" si="10"/>
        <v>0</v>
      </c>
      <c r="AC52" s="40">
        <f t="shared" si="30"/>
        <v>0.38095238095238093</v>
      </c>
      <c r="AD52" s="40">
        <f t="shared" si="11"/>
        <v>0.21428571428571427</v>
      </c>
      <c r="AE52" s="40">
        <f t="shared" si="12"/>
        <v>2.4761904761904763</v>
      </c>
      <c r="AF52" s="40">
        <f t="shared" si="13"/>
        <v>0.22108843537414968</v>
      </c>
      <c r="AG52" s="41">
        <f t="shared" si="14"/>
        <v>0</v>
      </c>
      <c r="AH52" s="40">
        <f t="shared" si="15"/>
        <v>0</v>
      </c>
      <c r="AI52" s="40">
        <f t="shared" si="16"/>
        <v>0</v>
      </c>
      <c r="AJ52" s="40">
        <f t="shared" si="17"/>
        <v>0</v>
      </c>
      <c r="AK52" s="40">
        <f t="shared" si="18"/>
        <v>0.38095238095238093</v>
      </c>
      <c r="AL52" s="40">
        <f t="shared" si="19"/>
        <v>0.20634920634920634</v>
      </c>
      <c r="AM52" s="40">
        <f t="shared" si="20"/>
        <v>0</v>
      </c>
      <c r="AN52" s="40">
        <f t="shared" si="21"/>
        <v>0</v>
      </c>
      <c r="AO52" s="40">
        <f t="shared" si="22"/>
        <v>0.19047619047619047</v>
      </c>
      <c r="AP52" s="40">
        <f t="shared" si="23"/>
        <v>4.1736694677871153E-2</v>
      </c>
      <c r="AQ52" s="40">
        <f t="shared" si="24"/>
        <v>0</v>
      </c>
      <c r="AR52" s="40">
        <f t="shared" si="25"/>
        <v>0</v>
      </c>
      <c r="AS52" s="40">
        <f t="shared" si="26"/>
        <v>0.19047619047619047</v>
      </c>
      <c r="AT52" s="40">
        <f t="shared" si="27"/>
        <v>2.9243232562734638E-3</v>
      </c>
    </row>
    <row r="53" spans="1:46" s="29" customFormat="1" ht="29.45" customHeight="1" thickBot="1" x14ac:dyDescent="0.25">
      <c r="A53" s="30" t="s">
        <v>74</v>
      </c>
      <c r="B53" s="31" t="s">
        <v>126</v>
      </c>
      <c r="C53" s="32">
        <f t="shared" si="31"/>
        <v>38</v>
      </c>
      <c r="D53" s="33">
        <f t="shared" si="3"/>
        <v>0.11727115367990806</v>
      </c>
      <c r="E53" s="33">
        <f t="shared" si="4"/>
        <v>0.20421817034862891</v>
      </c>
      <c r="F53" s="34">
        <v>8</v>
      </c>
      <c r="G53" s="35">
        <v>4.05</v>
      </c>
      <c r="H53" s="35">
        <v>0</v>
      </c>
      <c r="I53" s="35">
        <v>4.05</v>
      </c>
      <c r="J53" s="35">
        <v>1</v>
      </c>
      <c r="K53" s="35">
        <v>0</v>
      </c>
      <c r="L53" s="35">
        <v>1</v>
      </c>
      <c r="M53" s="35">
        <v>8</v>
      </c>
      <c r="N53" s="35">
        <v>0</v>
      </c>
      <c r="O53" s="49">
        <v>0</v>
      </c>
      <c r="P53" s="49">
        <v>0</v>
      </c>
      <c r="Q53" s="49">
        <v>0</v>
      </c>
      <c r="R53" s="49">
        <v>1</v>
      </c>
      <c r="S53" s="49">
        <v>0</v>
      </c>
      <c r="T53" s="51">
        <v>58</v>
      </c>
      <c r="U53" s="39">
        <f t="shared" si="28"/>
        <v>0</v>
      </c>
      <c r="V53" s="40">
        <f t="shared" si="29"/>
        <v>0</v>
      </c>
      <c r="W53" s="40">
        <f t="shared" si="5"/>
        <v>1</v>
      </c>
      <c r="X53" s="40">
        <f t="shared" si="6"/>
        <v>1</v>
      </c>
      <c r="Y53" s="40">
        <f t="shared" si="7"/>
        <v>0.24691358024691359</v>
      </c>
      <c r="Z53" s="40">
        <f t="shared" si="8"/>
        <v>0.57407407407407418</v>
      </c>
      <c r="AA53" s="40">
        <f t="shared" si="9"/>
        <v>0</v>
      </c>
      <c r="AB53" s="40">
        <f t="shared" si="10"/>
        <v>0</v>
      </c>
      <c r="AC53" s="40">
        <f t="shared" si="30"/>
        <v>0.24691358024691359</v>
      </c>
      <c r="AD53" s="40">
        <f t="shared" si="11"/>
        <v>0.1388888888888889</v>
      </c>
      <c r="AE53" s="40">
        <f t="shared" si="12"/>
        <v>1.9753086419753088</v>
      </c>
      <c r="AF53" s="40">
        <f t="shared" si="13"/>
        <v>0.17636684303350972</v>
      </c>
      <c r="AG53" s="41">
        <f t="shared" si="14"/>
        <v>0</v>
      </c>
      <c r="AH53" s="40">
        <f t="shared" si="15"/>
        <v>0</v>
      </c>
      <c r="AI53" s="40">
        <f t="shared" si="16"/>
        <v>0</v>
      </c>
      <c r="AJ53" s="40">
        <f t="shared" si="17"/>
        <v>0</v>
      </c>
      <c r="AK53" s="40">
        <f t="shared" si="18"/>
        <v>0</v>
      </c>
      <c r="AL53" s="40">
        <f t="shared" si="19"/>
        <v>0</v>
      </c>
      <c r="AM53" s="40">
        <f t="shared" si="20"/>
        <v>0</v>
      </c>
      <c r="AN53" s="40">
        <f t="shared" si="21"/>
        <v>0</v>
      </c>
      <c r="AO53" s="40">
        <f t="shared" si="22"/>
        <v>0.24691358024691359</v>
      </c>
      <c r="AP53" s="40">
        <f t="shared" si="23"/>
        <v>5.4103122730573716E-2</v>
      </c>
      <c r="AQ53" s="40">
        <f t="shared" si="24"/>
        <v>0</v>
      </c>
      <c r="AR53" s="40">
        <f t="shared" si="25"/>
        <v>0</v>
      </c>
      <c r="AS53" s="40">
        <f t="shared" si="26"/>
        <v>14.320987654320989</v>
      </c>
      <c r="AT53" s="40">
        <f t="shared" si="27"/>
        <v>0.21986578556426417</v>
      </c>
    </row>
    <row r="54" spans="1:46" s="29" customFormat="1" ht="29.45" customHeight="1" thickBot="1" x14ac:dyDescent="0.25">
      <c r="A54" s="30" t="s">
        <v>90</v>
      </c>
      <c r="B54" s="31" t="s">
        <v>127</v>
      </c>
      <c r="C54" s="32">
        <f t="shared" si="31"/>
        <v>39</v>
      </c>
      <c r="D54" s="33">
        <f t="shared" si="3"/>
        <v>0.1158053817566283</v>
      </c>
      <c r="E54" s="33">
        <f t="shared" si="4"/>
        <v>0.20166564783198659</v>
      </c>
      <c r="F54" s="86">
        <v>13</v>
      </c>
      <c r="G54" s="35">
        <v>7.7</v>
      </c>
      <c r="H54" s="87">
        <v>1.5</v>
      </c>
      <c r="I54" s="87">
        <v>5.7</v>
      </c>
      <c r="J54" s="87">
        <v>1.1000000000000001</v>
      </c>
      <c r="K54" s="87">
        <v>0</v>
      </c>
      <c r="L54" s="87">
        <v>2</v>
      </c>
      <c r="M54" s="87">
        <v>10</v>
      </c>
      <c r="N54" s="87">
        <v>30000</v>
      </c>
      <c r="O54" s="88">
        <v>0</v>
      </c>
      <c r="P54" s="88">
        <v>1</v>
      </c>
      <c r="Q54" s="88">
        <v>2</v>
      </c>
      <c r="R54" s="88">
        <v>1</v>
      </c>
      <c r="S54" s="88">
        <v>18</v>
      </c>
      <c r="T54" s="89">
        <v>12</v>
      </c>
      <c r="U54" s="39">
        <f t="shared" si="28"/>
        <v>0.19480519480519481</v>
      </c>
      <c r="V54" s="40">
        <f t="shared" si="29"/>
        <v>0.32467532467532473</v>
      </c>
      <c r="W54" s="40">
        <f t="shared" si="5"/>
        <v>0.74025974025974028</v>
      </c>
      <c r="X54" s="40">
        <f t="shared" si="6"/>
        <v>0.74025974025974028</v>
      </c>
      <c r="Y54" s="40">
        <f t="shared" si="7"/>
        <v>0.14285714285714288</v>
      </c>
      <c r="Z54" s="40">
        <f t="shared" si="8"/>
        <v>0.33214285714285724</v>
      </c>
      <c r="AA54" s="40">
        <f t="shared" si="9"/>
        <v>0</v>
      </c>
      <c r="AB54" s="40">
        <f t="shared" si="10"/>
        <v>0</v>
      </c>
      <c r="AC54" s="40">
        <f t="shared" si="30"/>
        <v>0.25974025974025972</v>
      </c>
      <c r="AD54" s="40">
        <f t="shared" si="11"/>
        <v>0.1461038961038961</v>
      </c>
      <c r="AE54" s="40">
        <f t="shared" si="12"/>
        <v>1.2987012987012987</v>
      </c>
      <c r="AF54" s="40">
        <f t="shared" si="13"/>
        <v>0.11595547309833025</v>
      </c>
      <c r="AG54" s="41">
        <f t="shared" si="14"/>
        <v>3896.1038961038962</v>
      </c>
      <c r="AH54" s="40">
        <f t="shared" si="15"/>
        <v>6.9834808089291715E-4</v>
      </c>
      <c r="AI54" s="40">
        <f t="shared" si="16"/>
        <v>0</v>
      </c>
      <c r="AJ54" s="40">
        <f t="shared" si="17"/>
        <v>0</v>
      </c>
      <c r="AK54" s="40">
        <f t="shared" si="18"/>
        <v>0.12987012987012986</v>
      </c>
      <c r="AL54" s="40">
        <f t="shared" si="19"/>
        <v>7.0346320346320337E-2</v>
      </c>
      <c r="AM54" s="40">
        <f t="shared" si="20"/>
        <v>0.25974025974025972</v>
      </c>
      <c r="AN54" s="40">
        <f t="shared" si="21"/>
        <v>7.1046600458365167E-2</v>
      </c>
      <c r="AO54" s="40">
        <f t="shared" si="22"/>
        <v>0.12987012987012986</v>
      </c>
      <c r="AP54" s="40">
        <f t="shared" si="23"/>
        <v>2.845683728036669E-2</v>
      </c>
      <c r="AQ54" s="40">
        <f t="shared" si="24"/>
        <v>2.3376623376623376</v>
      </c>
      <c r="AR54" s="40">
        <f t="shared" si="25"/>
        <v>4.056018608257414E-2</v>
      </c>
      <c r="AS54" s="40">
        <f t="shared" si="26"/>
        <v>1.5584415584415585</v>
      </c>
      <c r="AT54" s="40">
        <f t="shared" si="27"/>
        <v>2.3926281187691981E-2</v>
      </c>
    </row>
    <row r="55" spans="1:46" s="29" customFormat="1" ht="29.45" customHeight="1" thickBot="1" x14ac:dyDescent="0.25">
      <c r="A55" s="30" t="s">
        <v>80</v>
      </c>
      <c r="B55" s="31" t="s">
        <v>128</v>
      </c>
      <c r="C55" s="32">
        <f t="shared" si="31"/>
        <v>40</v>
      </c>
      <c r="D55" s="33">
        <f t="shared" si="3"/>
        <v>0.11464071454583789</v>
      </c>
      <c r="E55" s="33">
        <f t="shared" si="4"/>
        <v>0.19963747466757945</v>
      </c>
      <c r="F55" s="52">
        <v>12</v>
      </c>
      <c r="G55" s="53">
        <v>4.6500000000000004</v>
      </c>
      <c r="H55" s="53">
        <v>1.1000000000000001</v>
      </c>
      <c r="I55" s="53">
        <v>2.5499999999999998</v>
      </c>
      <c r="J55" s="53">
        <v>0.2</v>
      </c>
      <c r="K55" s="53">
        <v>0</v>
      </c>
      <c r="L55" s="53">
        <v>0</v>
      </c>
      <c r="M55" s="53">
        <v>0</v>
      </c>
      <c r="N55" s="53">
        <v>0</v>
      </c>
      <c r="O55" s="54">
        <v>2</v>
      </c>
      <c r="P55" s="54">
        <v>2</v>
      </c>
      <c r="Q55" s="54">
        <v>0</v>
      </c>
      <c r="R55" s="54">
        <v>12</v>
      </c>
      <c r="S55" s="54">
        <v>0</v>
      </c>
      <c r="T55" s="55">
        <v>0</v>
      </c>
      <c r="U55" s="39">
        <f t="shared" si="28"/>
        <v>0.23655913978494625</v>
      </c>
      <c r="V55" s="40">
        <f t="shared" si="29"/>
        <v>0.39426523297491045</v>
      </c>
      <c r="W55" s="40">
        <f t="shared" si="5"/>
        <v>0.54838709677419351</v>
      </c>
      <c r="X55" s="40">
        <f t="shared" si="6"/>
        <v>0.54838709677419351</v>
      </c>
      <c r="Y55" s="40">
        <f t="shared" si="7"/>
        <v>4.301075268817204E-2</v>
      </c>
      <c r="Z55" s="40">
        <f t="shared" si="8"/>
        <v>0.1</v>
      </c>
      <c r="AA55" s="40">
        <f t="shared" si="9"/>
        <v>0</v>
      </c>
      <c r="AB55" s="40">
        <f t="shared" si="10"/>
        <v>0</v>
      </c>
      <c r="AC55" s="40">
        <f t="shared" si="30"/>
        <v>0</v>
      </c>
      <c r="AD55" s="40">
        <f t="shared" si="11"/>
        <v>0</v>
      </c>
      <c r="AE55" s="40">
        <f t="shared" si="12"/>
        <v>0</v>
      </c>
      <c r="AF55" s="40">
        <f t="shared" si="13"/>
        <v>0</v>
      </c>
      <c r="AG55" s="41">
        <f t="shared" si="14"/>
        <v>0</v>
      </c>
      <c r="AH55" s="40">
        <f t="shared" si="15"/>
        <v>0</v>
      </c>
      <c r="AI55" s="40">
        <f t="shared" si="16"/>
        <v>0.43010752688172038</v>
      </c>
      <c r="AJ55" s="40">
        <f t="shared" si="17"/>
        <v>0.68100358422939067</v>
      </c>
      <c r="AK55" s="40">
        <f t="shared" si="18"/>
        <v>0.43010752688172038</v>
      </c>
      <c r="AL55" s="40">
        <f t="shared" si="19"/>
        <v>0.23297491039426518</v>
      </c>
      <c r="AM55" s="40">
        <f t="shared" si="20"/>
        <v>0</v>
      </c>
      <c r="AN55" s="40">
        <f t="shared" si="21"/>
        <v>0</v>
      </c>
      <c r="AO55" s="40">
        <f t="shared" si="22"/>
        <v>2.5806451612903225</v>
      </c>
      <c r="AP55" s="40">
        <f t="shared" si="23"/>
        <v>0.5654648956356737</v>
      </c>
      <c r="AQ55" s="40">
        <f t="shared" si="24"/>
        <v>0</v>
      </c>
      <c r="AR55" s="40">
        <f t="shared" si="25"/>
        <v>0</v>
      </c>
      <c r="AS55" s="40">
        <f t="shared" si="26"/>
        <v>0</v>
      </c>
      <c r="AT55" s="40">
        <f t="shared" si="27"/>
        <v>0</v>
      </c>
    </row>
    <row r="56" spans="1:46" s="29" customFormat="1" ht="29.45" customHeight="1" thickBot="1" x14ac:dyDescent="0.25">
      <c r="A56" s="30" t="s">
        <v>102</v>
      </c>
      <c r="B56" s="96" t="s">
        <v>129</v>
      </c>
      <c r="C56" s="32">
        <f t="shared" si="31"/>
        <v>41</v>
      </c>
      <c r="D56" s="33">
        <f t="shared" si="3"/>
        <v>0.11399563824020743</v>
      </c>
      <c r="E56" s="33">
        <f t="shared" si="4"/>
        <v>0.19851412677905539</v>
      </c>
      <c r="F56" s="36">
        <v>11</v>
      </c>
      <c r="G56" s="126">
        <v>10</v>
      </c>
      <c r="H56" s="126">
        <v>0</v>
      </c>
      <c r="I56" s="126">
        <v>9.5</v>
      </c>
      <c r="J56" s="126">
        <v>1</v>
      </c>
      <c r="K56" s="126">
        <v>0</v>
      </c>
      <c r="L56" s="126">
        <v>1</v>
      </c>
      <c r="M56" s="126">
        <v>71</v>
      </c>
      <c r="N56" s="126">
        <v>0</v>
      </c>
      <c r="O56" s="127">
        <v>0</v>
      </c>
      <c r="P56" s="127">
        <v>3</v>
      </c>
      <c r="Q56" s="127">
        <v>0</v>
      </c>
      <c r="R56" s="127">
        <v>11</v>
      </c>
      <c r="S56" s="127">
        <v>0</v>
      </c>
      <c r="T56" s="127">
        <v>41</v>
      </c>
      <c r="U56" s="39">
        <f t="shared" si="28"/>
        <v>0</v>
      </c>
      <c r="V56" s="40">
        <f t="shared" si="29"/>
        <v>0</v>
      </c>
      <c r="W56" s="40">
        <f t="shared" si="5"/>
        <v>0.95</v>
      </c>
      <c r="X56" s="40">
        <f t="shared" si="6"/>
        <v>0.95</v>
      </c>
      <c r="Y56" s="40">
        <f t="shared" si="7"/>
        <v>0.1</v>
      </c>
      <c r="Z56" s="40">
        <f t="shared" si="8"/>
        <v>0.23250000000000004</v>
      </c>
      <c r="AA56" s="40">
        <f t="shared" si="9"/>
        <v>0</v>
      </c>
      <c r="AB56" s="40">
        <f t="shared" si="10"/>
        <v>0</v>
      </c>
      <c r="AC56" s="40">
        <f t="shared" si="30"/>
        <v>0.1</v>
      </c>
      <c r="AD56" s="40">
        <f t="shared" si="11"/>
        <v>5.6250000000000008E-2</v>
      </c>
      <c r="AE56" s="40">
        <f t="shared" si="12"/>
        <v>7.1</v>
      </c>
      <c r="AF56" s="40">
        <f t="shared" si="13"/>
        <v>0.6339285714285714</v>
      </c>
      <c r="AG56" s="41">
        <f t="shared" si="14"/>
        <v>0</v>
      </c>
      <c r="AH56" s="40">
        <f t="shared" si="15"/>
        <v>0</v>
      </c>
      <c r="AI56" s="40">
        <f t="shared" si="16"/>
        <v>0</v>
      </c>
      <c r="AJ56" s="40">
        <f t="shared" si="17"/>
        <v>0</v>
      </c>
      <c r="AK56" s="40">
        <f t="shared" si="18"/>
        <v>0.3</v>
      </c>
      <c r="AL56" s="40">
        <f t="shared" si="19"/>
        <v>0.16249999999999998</v>
      </c>
      <c r="AM56" s="40">
        <f t="shared" si="20"/>
        <v>0</v>
      </c>
      <c r="AN56" s="40">
        <f t="shared" si="21"/>
        <v>0</v>
      </c>
      <c r="AO56" s="40">
        <f t="shared" si="22"/>
        <v>1.1000000000000001</v>
      </c>
      <c r="AP56" s="40">
        <f t="shared" si="23"/>
        <v>0.24102941176470591</v>
      </c>
      <c r="AQ56" s="40">
        <f t="shared" si="24"/>
        <v>0</v>
      </c>
      <c r="AR56" s="40">
        <f t="shared" si="25"/>
        <v>0</v>
      </c>
      <c r="AS56" s="40">
        <f t="shared" si="26"/>
        <v>4.0999999999999996</v>
      </c>
      <c r="AT56" s="40">
        <f t="shared" si="27"/>
        <v>6.2946058091286311E-2</v>
      </c>
    </row>
    <row r="57" spans="1:46" s="29" customFormat="1" ht="29.45" customHeight="1" thickBot="1" x14ac:dyDescent="0.25">
      <c r="A57" s="70" t="s">
        <v>86</v>
      </c>
      <c r="B57" s="71" t="s">
        <v>130</v>
      </c>
      <c r="C57" s="32">
        <f t="shared" si="31"/>
        <v>42</v>
      </c>
      <c r="D57" s="33">
        <f t="shared" si="3"/>
        <v>0.11323872725496872</v>
      </c>
      <c r="E57" s="33">
        <f t="shared" si="4"/>
        <v>0.19719602789734625</v>
      </c>
      <c r="F57" s="128">
        <v>10</v>
      </c>
      <c r="G57" s="129">
        <v>8.5</v>
      </c>
      <c r="H57" s="129">
        <v>0</v>
      </c>
      <c r="I57" s="129">
        <v>6.5</v>
      </c>
      <c r="J57" s="129">
        <v>0</v>
      </c>
      <c r="K57" s="129">
        <v>0</v>
      </c>
      <c r="L57" s="129">
        <v>4</v>
      </c>
      <c r="M57" s="129">
        <v>26</v>
      </c>
      <c r="N57" s="128">
        <v>60000</v>
      </c>
      <c r="O57" s="130">
        <v>1</v>
      </c>
      <c r="P57" s="130">
        <v>0</v>
      </c>
      <c r="Q57" s="130">
        <v>0</v>
      </c>
      <c r="R57" s="130">
        <v>2</v>
      </c>
      <c r="S57" s="37">
        <v>0</v>
      </c>
      <c r="T57" s="131">
        <v>84</v>
      </c>
      <c r="U57" s="39">
        <f t="shared" si="28"/>
        <v>0</v>
      </c>
      <c r="V57" s="40">
        <f t="shared" si="29"/>
        <v>0</v>
      </c>
      <c r="W57" s="40">
        <f t="shared" si="5"/>
        <v>0.76470588235294112</v>
      </c>
      <c r="X57" s="40">
        <f t="shared" si="6"/>
        <v>0.76470588235294112</v>
      </c>
      <c r="Y57" s="40">
        <f t="shared" si="7"/>
        <v>0</v>
      </c>
      <c r="Z57" s="40">
        <f t="shared" si="8"/>
        <v>0</v>
      </c>
      <c r="AA57" s="40">
        <f t="shared" si="9"/>
        <v>0</v>
      </c>
      <c r="AB57" s="40">
        <f t="shared" si="10"/>
        <v>0</v>
      </c>
      <c r="AC57" s="40">
        <f t="shared" si="30"/>
        <v>0.47058823529411764</v>
      </c>
      <c r="AD57" s="40">
        <f t="shared" si="11"/>
        <v>0.26470588235294118</v>
      </c>
      <c r="AE57" s="40">
        <f t="shared" si="12"/>
        <v>3.0588235294117645</v>
      </c>
      <c r="AF57" s="40">
        <f t="shared" si="13"/>
        <v>0.27310924369747897</v>
      </c>
      <c r="AG57" s="41">
        <f t="shared" si="14"/>
        <v>7058.8235294117649</v>
      </c>
      <c r="AH57" s="40">
        <f t="shared" si="15"/>
        <v>1.2652424053824617E-3</v>
      </c>
      <c r="AI57" s="40">
        <f t="shared" si="16"/>
        <v>0.11764705882352941</v>
      </c>
      <c r="AJ57" s="40">
        <f t="shared" si="17"/>
        <v>0.18627450980392157</v>
      </c>
      <c r="AK57" s="40">
        <f t="shared" si="18"/>
        <v>0</v>
      </c>
      <c r="AL57" s="40">
        <f t="shared" si="19"/>
        <v>0</v>
      </c>
      <c r="AM57" s="40">
        <f t="shared" si="20"/>
        <v>0</v>
      </c>
      <c r="AN57" s="40">
        <f t="shared" si="21"/>
        <v>0</v>
      </c>
      <c r="AO57" s="40">
        <f t="shared" si="22"/>
        <v>0.23529411764705882</v>
      </c>
      <c r="AP57" s="40">
        <f t="shared" si="23"/>
        <v>5.1557093425605542E-2</v>
      </c>
      <c r="AQ57" s="40">
        <f t="shared" si="24"/>
        <v>0</v>
      </c>
      <c r="AR57" s="40">
        <f t="shared" si="25"/>
        <v>0</v>
      </c>
      <c r="AS57" s="40">
        <f t="shared" si="26"/>
        <v>9.882352941176471</v>
      </c>
      <c r="AT57" s="40">
        <f t="shared" si="27"/>
        <v>0.15172077129607031</v>
      </c>
    </row>
    <row r="58" spans="1:46" s="29" customFormat="1" ht="29.45" customHeight="1" thickBot="1" x14ac:dyDescent="0.25">
      <c r="A58" s="30" t="s">
        <v>80</v>
      </c>
      <c r="B58" s="31" t="s">
        <v>131</v>
      </c>
      <c r="C58" s="32">
        <f t="shared" si="31"/>
        <v>43</v>
      </c>
      <c r="D58" s="33">
        <f t="shared" si="3"/>
        <v>0.11290092810580669</v>
      </c>
      <c r="E58" s="33">
        <f t="shared" si="4"/>
        <v>0.19660777816991978</v>
      </c>
      <c r="F58" s="132">
        <v>12</v>
      </c>
      <c r="G58" s="133">
        <v>5.85</v>
      </c>
      <c r="H58" s="133">
        <v>0</v>
      </c>
      <c r="I58" s="133">
        <v>4.8499999999999996</v>
      </c>
      <c r="J58" s="133">
        <v>0</v>
      </c>
      <c r="K58" s="133">
        <v>0</v>
      </c>
      <c r="L58" s="133">
        <v>2</v>
      </c>
      <c r="M58" s="133">
        <v>1</v>
      </c>
      <c r="N58" s="133">
        <v>50000</v>
      </c>
      <c r="O58" s="134">
        <v>0</v>
      </c>
      <c r="P58" s="134">
        <v>2</v>
      </c>
      <c r="Q58" s="134">
        <v>2</v>
      </c>
      <c r="R58" s="134">
        <v>8</v>
      </c>
      <c r="S58" s="134">
        <v>0</v>
      </c>
      <c r="T58" s="135">
        <v>2</v>
      </c>
      <c r="U58" s="39">
        <f t="shared" si="28"/>
        <v>0</v>
      </c>
      <c r="V58" s="40">
        <f t="shared" si="29"/>
        <v>0</v>
      </c>
      <c r="W58" s="40">
        <f t="shared" si="5"/>
        <v>0.829059829059829</v>
      </c>
      <c r="X58" s="40">
        <f t="shared" si="6"/>
        <v>0.829059829059829</v>
      </c>
      <c r="Y58" s="40">
        <f t="shared" si="7"/>
        <v>0</v>
      </c>
      <c r="Z58" s="40">
        <f t="shared" si="8"/>
        <v>0</v>
      </c>
      <c r="AA58" s="40">
        <f t="shared" si="9"/>
        <v>0</v>
      </c>
      <c r="AB58" s="40">
        <f t="shared" si="10"/>
        <v>0</v>
      </c>
      <c r="AC58" s="40">
        <f t="shared" si="30"/>
        <v>0.34188034188034189</v>
      </c>
      <c r="AD58" s="40">
        <f t="shared" si="11"/>
        <v>0.19230769230769232</v>
      </c>
      <c r="AE58" s="40">
        <f t="shared" si="12"/>
        <v>0.17094017094017094</v>
      </c>
      <c r="AF58" s="40">
        <f t="shared" si="13"/>
        <v>1.5262515262515264E-2</v>
      </c>
      <c r="AG58" s="41">
        <f t="shared" si="14"/>
        <v>8547.0085470085469</v>
      </c>
      <c r="AH58" s="40">
        <f t="shared" si="15"/>
        <v>1.5319886674858866E-3</v>
      </c>
      <c r="AI58" s="40">
        <f t="shared" si="16"/>
        <v>0</v>
      </c>
      <c r="AJ58" s="40">
        <f t="shared" si="17"/>
        <v>0</v>
      </c>
      <c r="AK58" s="40">
        <f t="shared" si="18"/>
        <v>0.34188034188034189</v>
      </c>
      <c r="AL58" s="40">
        <f t="shared" si="19"/>
        <v>0.18518518518518517</v>
      </c>
      <c r="AM58" s="40">
        <f t="shared" si="20"/>
        <v>0.34188034188034189</v>
      </c>
      <c r="AN58" s="40">
        <f t="shared" si="21"/>
        <v>9.3514328808446456E-2</v>
      </c>
      <c r="AO58" s="40">
        <f t="shared" si="22"/>
        <v>1.3675213675213675</v>
      </c>
      <c r="AP58" s="40">
        <f t="shared" si="23"/>
        <v>0.29964806435394675</v>
      </c>
      <c r="AQ58" s="40">
        <f t="shared" si="24"/>
        <v>0</v>
      </c>
      <c r="AR58" s="40">
        <f t="shared" si="25"/>
        <v>0</v>
      </c>
      <c r="AS58" s="40">
        <f t="shared" si="26"/>
        <v>0.34188034188034189</v>
      </c>
      <c r="AT58" s="40">
        <f t="shared" si="27"/>
        <v>5.2487853317728841E-3</v>
      </c>
    </row>
    <row r="59" spans="1:46" s="29" customFormat="1" ht="29.45" customHeight="1" thickBot="1" x14ac:dyDescent="0.25">
      <c r="A59" s="30" t="s">
        <v>105</v>
      </c>
      <c r="B59" s="31" t="s">
        <v>132</v>
      </c>
      <c r="C59" s="32">
        <f t="shared" si="31"/>
        <v>44</v>
      </c>
      <c r="D59" s="33">
        <f t="shared" si="3"/>
        <v>0.11074656573279371</v>
      </c>
      <c r="E59" s="33">
        <f t="shared" si="4"/>
        <v>0.1928561314240754</v>
      </c>
      <c r="F59" s="136">
        <v>6</v>
      </c>
      <c r="G59" s="137">
        <v>5.5</v>
      </c>
      <c r="H59" s="137">
        <v>0</v>
      </c>
      <c r="I59" s="137">
        <v>4.5</v>
      </c>
      <c r="J59" s="137">
        <v>0</v>
      </c>
      <c r="K59" s="137">
        <v>0</v>
      </c>
      <c r="L59" s="137">
        <v>1</v>
      </c>
      <c r="M59" s="137">
        <v>44</v>
      </c>
      <c r="N59" s="137">
        <v>50000</v>
      </c>
      <c r="O59" s="138">
        <v>1</v>
      </c>
      <c r="P59" s="138">
        <v>0</v>
      </c>
      <c r="Q59" s="138">
        <v>0</v>
      </c>
      <c r="R59" s="138">
        <v>3</v>
      </c>
      <c r="S59" s="138">
        <v>0</v>
      </c>
      <c r="T59" s="139">
        <v>29</v>
      </c>
      <c r="U59" s="39">
        <f t="shared" si="28"/>
        <v>0</v>
      </c>
      <c r="V59" s="40">
        <f t="shared" si="29"/>
        <v>0</v>
      </c>
      <c r="W59" s="40">
        <f t="shared" si="5"/>
        <v>0.81818181818181823</v>
      </c>
      <c r="X59" s="40">
        <f t="shared" si="6"/>
        <v>0.81818181818181823</v>
      </c>
      <c r="Y59" s="40">
        <f t="shared" si="7"/>
        <v>0</v>
      </c>
      <c r="Z59" s="40">
        <f t="shared" si="8"/>
        <v>0</v>
      </c>
      <c r="AA59" s="40">
        <f t="shared" si="9"/>
        <v>0</v>
      </c>
      <c r="AB59" s="40">
        <f t="shared" si="10"/>
        <v>0</v>
      </c>
      <c r="AC59" s="40">
        <f t="shared" si="30"/>
        <v>0.18181818181818182</v>
      </c>
      <c r="AD59" s="40">
        <f t="shared" si="11"/>
        <v>0.10227272727272728</v>
      </c>
      <c r="AE59" s="40">
        <f t="shared" si="12"/>
        <v>8</v>
      </c>
      <c r="AF59" s="40">
        <f t="shared" si="13"/>
        <v>0.7142857142857143</v>
      </c>
      <c r="AG59" s="41">
        <f t="shared" si="14"/>
        <v>9090.9090909090901</v>
      </c>
      <c r="AH59" s="40">
        <f t="shared" si="15"/>
        <v>1.6294788554168064E-3</v>
      </c>
      <c r="AI59" s="40">
        <f t="shared" si="16"/>
        <v>0.18181818181818182</v>
      </c>
      <c r="AJ59" s="40">
        <f t="shared" si="17"/>
        <v>0.2878787878787879</v>
      </c>
      <c r="AK59" s="40">
        <f t="shared" si="18"/>
        <v>0</v>
      </c>
      <c r="AL59" s="40">
        <f t="shared" si="19"/>
        <v>0</v>
      </c>
      <c r="AM59" s="40">
        <f t="shared" si="20"/>
        <v>0</v>
      </c>
      <c r="AN59" s="40">
        <f t="shared" si="21"/>
        <v>0</v>
      </c>
      <c r="AO59" s="40">
        <f t="shared" si="22"/>
        <v>0.54545454545454541</v>
      </c>
      <c r="AP59" s="40">
        <f t="shared" si="23"/>
        <v>0.11951871657754011</v>
      </c>
      <c r="AQ59" s="40">
        <f t="shared" si="24"/>
        <v>0</v>
      </c>
      <c r="AR59" s="40">
        <f t="shared" si="25"/>
        <v>0</v>
      </c>
      <c r="AS59" s="40">
        <f t="shared" si="26"/>
        <v>5.2727272727272725</v>
      </c>
      <c r="AT59" s="40">
        <f t="shared" si="27"/>
        <v>8.0950584685024515E-2</v>
      </c>
    </row>
    <row r="60" spans="1:46" s="29" customFormat="1" ht="29.45" customHeight="1" thickBot="1" x14ac:dyDescent="0.25">
      <c r="A60" s="30" t="s">
        <v>95</v>
      </c>
      <c r="B60" s="31" t="s">
        <v>133</v>
      </c>
      <c r="C60" s="32">
        <f t="shared" si="31"/>
        <v>45</v>
      </c>
      <c r="D60" s="33">
        <f t="shared" si="3"/>
        <v>0.11001018783963012</v>
      </c>
      <c r="E60" s="33">
        <f t="shared" si="4"/>
        <v>0.19157378925118682</v>
      </c>
      <c r="F60" s="92">
        <v>26</v>
      </c>
      <c r="G60" s="93">
        <v>12.85</v>
      </c>
      <c r="H60" s="93">
        <v>0.5</v>
      </c>
      <c r="I60" s="93">
        <v>12.2</v>
      </c>
      <c r="J60" s="53">
        <v>0.5</v>
      </c>
      <c r="K60" s="53">
        <v>0</v>
      </c>
      <c r="L60" s="93">
        <v>2</v>
      </c>
      <c r="M60" s="93">
        <v>7</v>
      </c>
      <c r="N60" s="53">
        <v>4154712</v>
      </c>
      <c r="O60" s="54">
        <v>0</v>
      </c>
      <c r="P60" s="54">
        <v>4</v>
      </c>
      <c r="Q60" s="54">
        <v>0</v>
      </c>
      <c r="R60" s="54">
        <v>26</v>
      </c>
      <c r="S60" s="54">
        <v>0</v>
      </c>
      <c r="T60" s="55">
        <v>61</v>
      </c>
      <c r="U60" s="39">
        <f t="shared" si="28"/>
        <v>3.8910505836575876E-2</v>
      </c>
      <c r="V60" s="40">
        <f t="shared" si="29"/>
        <v>6.4850843060959798E-2</v>
      </c>
      <c r="W60" s="40">
        <f t="shared" si="5"/>
        <v>0.94941634241245132</v>
      </c>
      <c r="X60" s="40">
        <f t="shared" si="6"/>
        <v>0.94941634241245132</v>
      </c>
      <c r="Y60" s="40">
        <f t="shared" si="7"/>
        <v>3.8910505836575876E-2</v>
      </c>
      <c r="Z60" s="40">
        <f t="shared" si="8"/>
        <v>9.0466926070038922E-2</v>
      </c>
      <c r="AA60" s="40">
        <f t="shared" si="9"/>
        <v>0</v>
      </c>
      <c r="AB60" s="40">
        <f t="shared" si="10"/>
        <v>0</v>
      </c>
      <c r="AC60" s="40">
        <f t="shared" si="30"/>
        <v>0.1556420233463035</v>
      </c>
      <c r="AD60" s="40">
        <f t="shared" si="11"/>
        <v>8.7548638132295728E-2</v>
      </c>
      <c r="AE60" s="40">
        <f t="shared" si="12"/>
        <v>0.54474708171206232</v>
      </c>
      <c r="AF60" s="40">
        <f t="shared" si="13"/>
        <v>4.8638132295719852E-2</v>
      </c>
      <c r="AG60" s="41">
        <f t="shared" si="14"/>
        <v>323323.89105058368</v>
      </c>
      <c r="AH60" s="40">
        <f t="shared" si="15"/>
        <v>5.7953438830981474E-2</v>
      </c>
      <c r="AI60" s="40">
        <f t="shared" si="16"/>
        <v>0</v>
      </c>
      <c r="AJ60" s="40">
        <f t="shared" si="17"/>
        <v>0</v>
      </c>
      <c r="AK60" s="40">
        <f t="shared" si="18"/>
        <v>0.31128404669260701</v>
      </c>
      <c r="AL60" s="40">
        <f t="shared" si="19"/>
        <v>0.16861219195849544</v>
      </c>
      <c r="AM60" s="40">
        <f t="shared" si="20"/>
        <v>0</v>
      </c>
      <c r="AN60" s="40">
        <f t="shared" si="21"/>
        <v>0</v>
      </c>
      <c r="AO60" s="40">
        <f t="shared" si="22"/>
        <v>2.0233463035019454</v>
      </c>
      <c r="AP60" s="40">
        <f t="shared" si="23"/>
        <v>0.44335088120851457</v>
      </c>
      <c r="AQ60" s="40">
        <f t="shared" si="24"/>
        <v>0</v>
      </c>
      <c r="AR60" s="40">
        <f t="shared" si="25"/>
        <v>0</v>
      </c>
      <c r="AS60" s="40">
        <f t="shared" si="26"/>
        <v>4.7470817120622568</v>
      </c>
      <c r="AT60" s="40">
        <f t="shared" si="27"/>
        <v>7.2880507612574072E-2</v>
      </c>
    </row>
    <row r="61" spans="1:46" s="29" customFormat="1" ht="29.45" customHeight="1" thickBot="1" x14ac:dyDescent="0.25">
      <c r="A61" s="70" t="s">
        <v>86</v>
      </c>
      <c r="B61" s="71" t="s">
        <v>134</v>
      </c>
      <c r="C61" s="32">
        <f t="shared" si="31"/>
        <v>46</v>
      </c>
      <c r="D61" s="33">
        <f t="shared" si="3"/>
        <v>0.10936219779141138</v>
      </c>
      <c r="E61" s="33">
        <f t="shared" si="4"/>
        <v>0.19044536731707204</v>
      </c>
      <c r="F61" s="34">
        <v>17</v>
      </c>
      <c r="G61" s="34">
        <v>12.7</v>
      </c>
      <c r="H61" s="34">
        <v>0.5</v>
      </c>
      <c r="I61" s="34">
        <v>12.2</v>
      </c>
      <c r="J61" s="34">
        <v>0</v>
      </c>
      <c r="K61" s="34">
        <v>0</v>
      </c>
      <c r="L61" s="34">
        <v>3</v>
      </c>
      <c r="M61" s="34">
        <v>29</v>
      </c>
      <c r="N61" s="34">
        <v>248500</v>
      </c>
      <c r="O61" s="85">
        <v>0</v>
      </c>
      <c r="P61" s="85">
        <v>7</v>
      </c>
      <c r="Q61" s="85">
        <v>2</v>
      </c>
      <c r="R61" s="85">
        <v>7</v>
      </c>
      <c r="S61" s="85">
        <v>0</v>
      </c>
      <c r="T61" s="113">
        <v>32</v>
      </c>
      <c r="U61" s="39">
        <f t="shared" si="28"/>
        <v>3.937007874015748E-2</v>
      </c>
      <c r="V61" s="40">
        <f t="shared" si="29"/>
        <v>6.5616797900262466E-2</v>
      </c>
      <c r="W61" s="40">
        <f t="shared" si="5"/>
        <v>0.96062992125984248</v>
      </c>
      <c r="X61" s="40">
        <f t="shared" si="6"/>
        <v>0.96062992125984248</v>
      </c>
      <c r="Y61" s="40">
        <f t="shared" si="7"/>
        <v>0</v>
      </c>
      <c r="Z61" s="40">
        <f t="shared" si="8"/>
        <v>0</v>
      </c>
      <c r="AA61" s="40">
        <f t="shared" si="9"/>
        <v>0</v>
      </c>
      <c r="AB61" s="40">
        <f t="shared" si="10"/>
        <v>0</v>
      </c>
      <c r="AC61" s="40">
        <f t="shared" si="30"/>
        <v>0.23622047244094491</v>
      </c>
      <c r="AD61" s="40">
        <f t="shared" si="11"/>
        <v>0.13287401574803151</v>
      </c>
      <c r="AE61" s="40">
        <f t="shared" si="12"/>
        <v>2.2834645669291338</v>
      </c>
      <c r="AF61" s="40">
        <f t="shared" si="13"/>
        <v>0.20388076490438695</v>
      </c>
      <c r="AG61" s="41">
        <f t="shared" si="14"/>
        <v>19566.92913385827</v>
      </c>
      <c r="AH61" s="40">
        <f t="shared" si="15"/>
        <v>3.5072287017967256E-3</v>
      </c>
      <c r="AI61" s="40">
        <f t="shared" si="16"/>
        <v>0</v>
      </c>
      <c r="AJ61" s="40">
        <f t="shared" si="17"/>
        <v>0</v>
      </c>
      <c r="AK61" s="40">
        <f t="shared" si="18"/>
        <v>0.55118110236220474</v>
      </c>
      <c r="AL61" s="40">
        <f t="shared" si="19"/>
        <v>0.29855643044619423</v>
      </c>
      <c r="AM61" s="40">
        <f t="shared" si="20"/>
        <v>0.15748031496062992</v>
      </c>
      <c r="AN61" s="40">
        <f t="shared" si="21"/>
        <v>4.3075497915701713E-2</v>
      </c>
      <c r="AO61" s="40">
        <f t="shared" si="22"/>
        <v>0.55118110236220474</v>
      </c>
      <c r="AP61" s="40">
        <f t="shared" si="23"/>
        <v>0.12077350625289487</v>
      </c>
      <c r="AQ61" s="40">
        <f t="shared" si="24"/>
        <v>0</v>
      </c>
      <c r="AR61" s="40">
        <f t="shared" si="25"/>
        <v>0</v>
      </c>
      <c r="AS61" s="40">
        <f t="shared" si="26"/>
        <v>2.5196850393700787</v>
      </c>
      <c r="AT61" s="40">
        <f t="shared" si="27"/>
        <v>3.8683961185349759E-2</v>
      </c>
    </row>
    <row r="62" spans="1:46" s="29" customFormat="1" ht="29.45" customHeight="1" thickBot="1" x14ac:dyDescent="0.25">
      <c r="A62" s="70" t="s">
        <v>86</v>
      </c>
      <c r="B62" s="71" t="s">
        <v>135</v>
      </c>
      <c r="C62" s="32">
        <f t="shared" si="31"/>
        <v>47</v>
      </c>
      <c r="D62" s="33">
        <f t="shared" si="3"/>
        <v>0.10650101532454473</v>
      </c>
      <c r="E62" s="33">
        <f t="shared" si="4"/>
        <v>0.18546285090035847</v>
      </c>
      <c r="F62" s="34">
        <v>11</v>
      </c>
      <c r="G62" s="35">
        <v>9.75</v>
      </c>
      <c r="H62" s="35">
        <v>0</v>
      </c>
      <c r="I62" s="35">
        <v>9</v>
      </c>
      <c r="J62" s="35">
        <v>0</v>
      </c>
      <c r="K62" s="35">
        <v>1</v>
      </c>
      <c r="L62" s="35">
        <v>0</v>
      </c>
      <c r="M62" s="35">
        <v>40</v>
      </c>
      <c r="N62" s="35">
        <v>0</v>
      </c>
      <c r="O62" s="49">
        <v>0</v>
      </c>
      <c r="P62" s="49">
        <v>5</v>
      </c>
      <c r="Q62" s="49">
        <v>0</v>
      </c>
      <c r="R62" s="49">
        <v>6</v>
      </c>
      <c r="S62" s="49">
        <v>0</v>
      </c>
      <c r="T62" s="51">
        <v>0</v>
      </c>
      <c r="U62" s="39">
        <f t="shared" si="28"/>
        <v>0</v>
      </c>
      <c r="V62" s="40">
        <f t="shared" si="29"/>
        <v>0</v>
      </c>
      <c r="W62" s="40">
        <f t="shared" si="5"/>
        <v>0.92307692307692313</v>
      </c>
      <c r="X62" s="40">
        <f t="shared" si="6"/>
        <v>0.92307692307692313</v>
      </c>
      <c r="Y62" s="40">
        <f t="shared" si="7"/>
        <v>0</v>
      </c>
      <c r="Z62" s="40">
        <f t="shared" si="8"/>
        <v>0</v>
      </c>
      <c r="AA62" s="40">
        <f t="shared" si="9"/>
        <v>0.10256410256410256</v>
      </c>
      <c r="AB62" s="40">
        <f t="shared" si="10"/>
        <v>0.64102564102564097</v>
      </c>
      <c r="AC62" s="40">
        <f t="shared" si="30"/>
        <v>0</v>
      </c>
      <c r="AD62" s="40">
        <f t="shared" si="11"/>
        <v>0</v>
      </c>
      <c r="AE62" s="40">
        <f t="shared" si="12"/>
        <v>4.1025641025641022</v>
      </c>
      <c r="AF62" s="40">
        <f t="shared" si="13"/>
        <v>0.36630036630036628</v>
      </c>
      <c r="AG62" s="41">
        <f t="shared" si="14"/>
        <v>0</v>
      </c>
      <c r="AH62" s="40">
        <f t="shared" si="15"/>
        <v>0</v>
      </c>
      <c r="AI62" s="40">
        <f t="shared" si="16"/>
        <v>0</v>
      </c>
      <c r="AJ62" s="40">
        <f t="shared" si="17"/>
        <v>0</v>
      </c>
      <c r="AK62" s="40">
        <f t="shared" si="18"/>
        <v>0.51282051282051277</v>
      </c>
      <c r="AL62" s="40">
        <f t="shared" si="19"/>
        <v>0.27777777777777773</v>
      </c>
      <c r="AM62" s="40">
        <f t="shared" si="20"/>
        <v>0</v>
      </c>
      <c r="AN62" s="40">
        <f t="shared" si="21"/>
        <v>0</v>
      </c>
      <c r="AO62" s="40">
        <f t="shared" si="22"/>
        <v>0.61538461538461542</v>
      </c>
      <c r="AP62" s="40">
        <f t="shared" si="23"/>
        <v>0.13484162895927604</v>
      </c>
      <c r="AQ62" s="40">
        <f t="shared" si="24"/>
        <v>0</v>
      </c>
      <c r="AR62" s="40">
        <f t="shared" si="25"/>
        <v>0</v>
      </c>
      <c r="AS62" s="40">
        <f t="shared" si="26"/>
        <v>0</v>
      </c>
      <c r="AT62" s="40">
        <f t="shared" si="27"/>
        <v>0</v>
      </c>
    </row>
    <row r="63" spans="1:46" s="29" customFormat="1" ht="29.45" customHeight="1" thickBot="1" x14ac:dyDescent="0.25">
      <c r="A63" s="70" t="s">
        <v>86</v>
      </c>
      <c r="B63" s="71" t="s">
        <v>136</v>
      </c>
      <c r="C63" s="32">
        <f t="shared" si="31"/>
        <v>48</v>
      </c>
      <c r="D63" s="33">
        <f t="shared" si="3"/>
        <v>0.10390134863479182</v>
      </c>
      <c r="E63" s="33">
        <f t="shared" si="4"/>
        <v>0.18093574292675818</v>
      </c>
      <c r="F63" s="140">
        <v>16</v>
      </c>
      <c r="G63" s="120">
        <v>13.5</v>
      </c>
      <c r="H63" s="120">
        <v>1</v>
      </c>
      <c r="I63" s="120">
        <v>11.5</v>
      </c>
      <c r="J63" s="120">
        <v>0.75</v>
      </c>
      <c r="K63" s="35">
        <v>0</v>
      </c>
      <c r="L63" s="119">
        <v>4</v>
      </c>
      <c r="M63" s="120">
        <v>10</v>
      </c>
      <c r="N63" s="35">
        <v>0</v>
      </c>
      <c r="O63" s="121">
        <v>0</v>
      </c>
      <c r="P63" s="49">
        <v>7</v>
      </c>
      <c r="Q63" s="121">
        <v>0</v>
      </c>
      <c r="R63" s="122">
        <v>9</v>
      </c>
      <c r="S63" s="122">
        <v>0</v>
      </c>
      <c r="T63" s="51">
        <v>19</v>
      </c>
      <c r="U63" s="39">
        <f t="shared" si="28"/>
        <v>7.407407407407407E-2</v>
      </c>
      <c r="V63" s="40">
        <f t="shared" si="29"/>
        <v>0.12345679012345678</v>
      </c>
      <c r="W63" s="40">
        <f t="shared" si="5"/>
        <v>0.85185185185185186</v>
      </c>
      <c r="X63" s="40">
        <f t="shared" si="6"/>
        <v>0.85185185185185186</v>
      </c>
      <c r="Y63" s="40">
        <f t="shared" si="7"/>
        <v>5.5555555555555552E-2</v>
      </c>
      <c r="Z63" s="40">
        <f t="shared" si="8"/>
        <v>0.12916666666666668</v>
      </c>
      <c r="AA63" s="40">
        <f t="shared" si="9"/>
        <v>0</v>
      </c>
      <c r="AB63" s="40">
        <f t="shared" si="10"/>
        <v>0</v>
      </c>
      <c r="AC63" s="40">
        <f t="shared" si="30"/>
        <v>0.29629629629629628</v>
      </c>
      <c r="AD63" s="40">
        <f t="shared" si="11"/>
        <v>0.16666666666666666</v>
      </c>
      <c r="AE63" s="40">
        <f t="shared" si="12"/>
        <v>0.7407407407407407</v>
      </c>
      <c r="AF63" s="40">
        <f t="shared" si="13"/>
        <v>6.6137566137566134E-2</v>
      </c>
      <c r="AG63" s="41">
        <f t="shared" si="14"/>
        <v>0</v>
      </c>
      <c r="AH63" s="40">
        <f t="shared" si="15"/>
        <v>0</v>
      </c>
      <c r="AI63" s="40">
        <f t="shared" si="16"/>
        <v>0</v>
      </c>
      <c r="AJ63" s="40">
        <f t="shared" si="17"/>
        <v>0</v>
      </c>
      <c r="AK63" s="40">
        <f t="shared" si="18"/>
        <v>0.51851851851851849</v>
      </c>
      <c r="AL63" s="40">
        <f t="shared" si="19"/>
        <v>0.28086419753086417</v>
      </c>
      <c r="AM63" s="40">
        <f t="shared" si="20"/>
        <v>0</v>
      </c>
      <c r="AN63" s="40">
        <f t="shared" si="21"/>
        <v>0</v>
      </c>
      <c r="AO63" s="40">
        <f t="shared" si="22"/>
        <v>0.66666666666666663</v>
      </c>
      <c r="AP63" s="40">
        <f t="shared" si="23"/>
        <v>0.14607843137254903</v>
      </c>
      <c r="AQ63" s="40">
        <f t="shared" si="24"/>
        <v>0</v>
      </c>
      <c r="AR63" s="40">
        <f t="shared" si="25"/>
        <v>0</v>
      </c>
      <c r="AS63" s="40">
        <f t="shared" si="26"/>
        <v>1.4074074074074074</v>
      </c>
      <c r="AT63" s="40">
        <f t="shared" si="27"/>
        <v>2.1607499615798373E-2</v>
      </c>
    </row>
    <row r="64" spans="1:46" s="29" customFormat="1" ht="29.45" customHeight="1" thickBot="1" x14ac:dyDescent="0.25">
      <c r="A64" s="30" t="s">
        <v>102</v>
      </c>
      <c r="B64" s="96" t="s">
        <v>137</v>
      </c>
      <c r="C64" s="32">
        <f t="shared" si="31"/>
        <v>49</v>
      </c>
      <c r="D64" s="33">
        <f t="shared" si="3"/>
        <v>0.10275083048923614</v>
      </c>
      <c r="E64" s="33">
        <f t="shared" si="4"/>
        <v>0.17893220920797517</v>
      </c>
      <c r="F64" s="141">
        <v>10</v>
      </c>
      <c r="G64" s="142">
        <v>13.43</v>
      </c>
      <c r="H64" s="142">
        <v>2.11</v>
      </c>
      <c r="I64" s="142">
        <v>11.35</v>
      </c>
      <c r="J64" s="142">
        <v>3.26</v>
      </c>
      <c r="K64" s="142">
        <v>0</v>
      </c>
      <c r="L64" s="142">
        <v>0</v>
      </c>
      <c r="M64" s="142">
        <v>34</v>
      </c>
      <c r="N64" s="142">
        <v>0</v>
      </c>
      <c r="O64" s="143">
        <v>0</v>
      </c>
      <c r="P64" s="143">
        <v>3</v>
      </c>
      <c r="Q64" s="143">
        <v>0</v>
      </c>
      <c r="R64" s="143">
        <v>14</v>
      </c>
      <c r="S64" s="143">
        <v>0</v>
      </c>
      <c r="T64" s="144">
        <v>12</v>
      </c>
      <c r="U64" s="39">
        <f t="shared" si="28"/>
        <v>0.1571109456440804</v>
      </c>
      <c r="V64" s="40">
        <f t="shared" si="29"/>
        <v>0.26185157607346737</v>
      </c>
      <c r="W64" s="40">
        <f t="shared" si="5"/>
        <v>0.84512285927029041</v>
      </c>
      <c r="X64" s="40">
        <f t="shared" si="6"/>
        <v>0.84512285927029041</v>
      </c>
      <c r="Y64" s="40">
        <f t="shared" si="7"/>
        <v>0.24274013402829486</v>
      </c>
      <c r="Z64" s="40">
        <f t="shared" si="8"/>
        <v>0.56437081161578562</v>
      </c>
      <c r="AA64" s="40">
        <f t="shared" si="9"/>
        <v>0</v>
      </c>
      <c r="AB64" s="40">
        <f t="shared" si="10"/>
        <v>0</v>
      </c>
      <c r="AC64" s="40">
        <f t="shared" si="30"/>
        <v>0</v>
      </c>
      <c r="AD64" s="40">
        <f t="shared" si="11"/>
        <v>0</v>
      </c>
      <c r="AE64" s="40">
        <f t="shared" si="12"/>
        <v>2.5316455696202533</v>
      </c>
      <c r="AF64" s="40">
        <f t="shared" si="13"/>
        <v>0.22603978300180835</v>
      </c>
      <c r="AG64" s="41">
        <f t="shared" si="14"/>
        <v>0</v>
      </c>
      <c r="AH64" s="40">
        <f t="shared" si="15"/>
        <v>0</v>
      </c>
      <c r="AI64" s="40">
        <f t="shared" si="16"/>
        <v>0</v>
      </c>
      <c r="AJ64" s="40">
        <f t="shared" si="17"/>
        <v>0</v>
      </c>
      <c r="AK64" s="40">
        <f t="shared" si="18"/>
        <v>0.22338049143708116</v>
      </c>
      <c r="AL64" s="40">
        <f t="shared" si="19"/>
        <v>0.12099776619508562</v>
      </c>
      <c r="AM64" s="40">
        <f t="shared" si="20"/>
        <v>0</v>
      </c>
      <c r="AN64" s="40">
        <f t="shared" si="21"/>
        <v>0</v>
      </c>
      <c r="AO64" s="40">
        <f t="shared" si="22"/>
        <v>1.0424422933730455</v>
      </c>
      <c r="AP64" s="40">
        <f t="shared" si="23"/>
        <v>0.22841750251850557</v>
      </c>
      <c r="AQ64" s="40">
        <f t="shared" si="24"/>
        <v>0</v>
      </c>
      <c r="AR64" s="40">
        <f t="shared" si="25"/>
        <v>0</v>
      </c>
      <c r="AS64" s="40">
        <f t="shared" si="26"/>
        <v>0.89352196574832465</v>
      </c>
      <c r="AT64" s="40">
        <f t="shared" si="27"/>
        <v>1.3717972088252288E-2</v>
      </c>
    </row>
    <row r="65" spans="1:46" s="29" customFormat="1" ht="29.45" customHeight="1" thickBot="1" x14ac:dyDescent="0.25">
      <c r="A65" s="70" t="s">
        <v>86</v>
      </c>
      <c r="B65" s="71" t="s">
        <v>138</v>
      </c>
      <c r="C65" s="32">
        <f t="shared" si="31"/>
        <v>50</v>
      </c>
      <c r="D65" s="33">
        <f t="shared" si="3"/>
        <v>0.10123840029709548</v>
      </c>
      <c r="E65" s="33">
        <f t="shared" si="4"/>
        <v>0.17629843511326437</v>
      </c>
      <c r="F65" s="36">
        <v>12</v>
      </c>
      <c r="G65" s="126">
        <v>11</v>
      </c>
      <c r="H65" s="126">
        <v>0.5</v>
      </c>
      <c r="I65" s="126">
        <v>6.5</v>
      </c>
      <c r="J65" s="126">
        <v>0</v>
      </c>
      <c r="K65" s="126">
        <v>0</v>
      </c>
      <c r="L65" s="126">
        <v>3</v>
      </c>
      <c r="M65" s="126">
        <v>33</v>
      </c>
      <c r="N65" s="126">
        <v>720000</v>
      </c>
      <c r="O65" s="145">
        <v>0</v>
      </c>
      <c r="P65" s="145">
        <v>4</v>
      </c>
      <c r="Q65" s="145">
        <v>1</v>
      </c>
      <c r="R65" s="145">
        <v>13</v>
      </c>
      <c r="S65" s="145">
        <v>0</v>
      </c>
      <c r="T65" s="145">
        <v>55</v>
      </c>
      <c r="U65" s="39">
        <f t="shared" si="28"/>
        <v>4.5454545454545456E-2</v>
      </c>
      <c r="V65" s="40">
        <f t="shared" si="29"/>
        <v>7.575757575757576E-2</v>
      </c>
      <c r="W65" s="40">
        <f t="shared" si="5"/>
        <v>0.59090909090909094</v>
      </c>
      <c r="X65" s="40">
        <f t="shared" si="6"/>
        <v>0.59090909090909094</v>
      </c>
      <c r="Y65" s="40">
        <f t="shared" si="7"/>
        <v>0</v>
      </c>
      <c r="Z65" s="40">
        <f t="shared" si="8"/>
        <v>0</v>
      </c>
      <c r="AA65" s="40">
        <f t="shared" si="9"/>
        <v>0</v>
      </c>
      <c r="AB65" s="40">
        <f t="shared" si="10"/>
        <v>0</v>
      </c>
      <c r="AC65" s="40">
        <f t="shared" si="30"/>
        <v>0.27272727272727271</v>
      </c>
      <c r="AD65" s="40">
        <f t="shared" si="11"/>
        <v>0.15340909090909091</v>
      </c>
      <c r="AE65" s="40">
        <f t="shared" si="12"/>
        <v>3</v>
      </c>
      <c r="AF65" s="40">
        <f t="shared" si="13"/>
        <v>0.26785714285714285</v>
      </c>
      <c r="AG65" s="41">
        <f t="shared" si="14"/>
        <v>65454.545454545456</v>
      </c>
      <c r="AH65" s="40">
        <f t="shared" si="15"/>
        <v>1.1732247759001007E-2</v>
      </c>
      <c r="AI65" s="40">
        <f t="shared" si="16"/>
        <v>0</v>
      </c>
      <c r="AJ65" s="40">
        <f t="shared" si="17"/>
        <v>0</v>
      </c>
      <c r="AK65" s="40">
        <f t="shared" si="18"/>
        <v>0.36363636363636365</v>
      </c>
      <c r="AL65" s="40">
        <f t="shared" si="19"/>
        <v>0.19696969696969696</v>
      </c>
      <c r="AM65" s="40">
        <f t="shared" si="20"/>
        <v>9.0909090909090912E-2</v>
      </c>
      <c r="AN65" s="40">
        <f t="shared" si="21"/>
        <v>2.4866310160427809E-2</v>
      </c>
      <c r="AO65" s="40">
        <f t="shared" si="22"/>
        <v>1.1818181818181819</v>
      </c>
      <c r="AP65" s="40">
        <f t="shared" si="23"/>
        <v>0.25895721925133691</v>
      </c>
      <c r="AQ65" s="40">
        <f t="shared" si="24"/>
        <v>0</v>
      </c>
      <c r="AR65" s="40">
        <f t="shared" si="25"/>
        <v>0</v>
      </c>
      <c r="AS65" s="40">
        <f t="shared" si="26"/>
        <v>5</v>
      </c>
      <c r="AT65" s="40">
        <f t="shared" si="27"/>
        <v>7.6763485477178428E-2</v>
      </c>
    </row>
    <row r="66" spans="1:46" s="29" customFormat="1" ht="29.45" customHeight="1" thickBot="1" x14ac:dyDescent="0.25">
      <c r="A66" s="30" t="s">
        <v>76</v>
      </c>
      <c r="B66" s="31" t="s">
        <v>139</v>
      </c>
      <c r="C66" s="32">
        <f t="shared" si="31"/>
        <v>51</v>
      </c>
      <c r="D66" s="33">
        <f t="shared" si="3"/>
        <v>9.9558867187913166E-2</v>
      </c>
      <c r="E66" s="33">
        <f t="shared" si="4"/>
        <v>0.17337366488772921</v>
      </c>
      <c r="F66" s="86">
        <v>8</v>
      </c>
      <c r="G66" s="87">
        <v>4.0999999999999996</v>
      </c>
      <c r="H66" s="87">
        <v>0</v>
      </c>
      <c r="I66" s="87">
        <v>3.1</v>
      </c>
      <c r="J66" s="35">
        <v>0</v>
      </c>
      <c r="K66" s="35">
        <v>0</v>
      </c>
      <c r="L66" s="35">
        <v>0</v>
      </c>
      <c r="M66" s="35">
        <v>25</v>
      </c>
      <c r="N66" s="35">
        <v>0</v>
      </c>
      <c r="O66" s="49">
        <v>0</v>
      </c>
      <c r="P66" s="49">
        <v>1</v>
      </c>
      <c r="Q66" s="49">
        <v>2</v>
      </c>
      <c r="R66" s="49">
        <v>2</v>
      </c>
      <c r="S66" s="49">
        <v>2</v>
      </c>
      <c r="T66" s="51">
        <v>29</v>
      </c>
      <c r="U66" s="39">
        <f t="shared" si="28"/>
        <v>0</v>
      </c>
      <c r="V66" s="40">
        <f t="shared" si="29"/>
        <v>0</v>
      </c>
      <c r="W66" s="40">
        <f t="shared" si="5"/>
        <v>0.75609756097560987</v>
      </c>
      <c r="X66" s="40">
        <f t="shared" si="6"/>
        <v>0.75609756097560987</v>
      </c>
      <c r="Y66" s="40">
        <f t="shared" si="7"/>
        <v>0</v>
      </c>
      <c r="Z66" s="40">
        <f t="shared" si="8"/>
        <v>0</v>
      </c>
      <c r="AA66" s="40">
        <f t="shared" si="9"/>
        <v>0</v>
      </c>
      <c r="AB66" s="40">
        <f t="shared" si="10"/>
        <v>0</v>
      </c>
      <c r="AC66" s="40">
        <f t="shared" si="30"/>
        <v>0</v>
      </c>
      <c r="AD66" s="40">
        <f t="shared" si="11"/>
        <v>0</v>
      </c>
      <c r="AE66" s="40">
        <f t="shared" si="12"/>
        <v>6.0975609756097562</v>
      </c>
      <c r="AF66" s="40">
        <f t="shared" si="13"/>
        <v>0.54442508710801396</v>
      </c>
      <c r="AG66" s="41">
        <f t="shared" si="14"/>
        <v>0</v>
      </c>
      <c r="AH66" s="40">
        <f t="shared" si="15"/>
        <v>0</v>
      </c>
      <c r="AI66" s="40">
        <f t="shared" si="16"/>
        <v>0</v>
      </c>
      <c r="AJ66" s="40">
        <f t="shared" si="17"/>
        <v>0</v>
      </c>
      <c r="AK66" s="40">
        <f t="shared" si="18"/>
        <v>0.24390243902439027</v>
      </c>
      <c r="AL66" s="40">
        <f t="shared" si="19"/>
        <v>0.13211382113821138</v>
      </c>
      <c r="AM66" s="40">
        <f t="shared" si="20"/>
        <v>0.48780487804878053</v>
      </c>
      <c r="AN66" s="40">
        <f t="shared" si="21"/>
        <v>0.13342898134863704</v>
      </c>
      <c r="AO66" s="40">
        <f t="shared" si="22"/>
        <v>0.48780487804878053</v>
      </c>
      <c r="AP66" s="40">
        <f t="shared" si="23"/>
        <v>0.10688665710186515</v>
      </c>
      <c r="AQ66" s="40">
        <f t="shared" si="24"/>
        <v>0.48780487804878053</v>
      </c>
      <c r="AR66" s="40">
        <f t="shared" si="25"/>
        <v>8.4637786676374244E-3</v>
      </c>
      <c r="AS66" s="40">
        <f t="shared" si="26"/>
        <v>7.073170731707318</v>
      </c>
      <c r="AT66" s="40">
        <f t="shared" si="27"/>
        <v>0.10859224774820364</v>
      </c>
    </row>
    <row r="67" spans="1:46" s="29" customFormat="1" ht="29.45" customHeight="1" thickBot="1" x14ac:dyDescent="0.25">
      <c r="A67" s="125" t="s">
        <v>124</v>
      </c>
      <c r="B67" s="31" t="s">
        <v>140</v>
      </c>
      <c r="C67" s="32">
        <f t="shared" si="31"/>
        <v>52</v>
      </c>
      <c r="D67" s="33">
        <f t="shared" si="3"/>
        <v>9.8532048437172254E-2</v>
      </c>
      <c r="E67" s="33">
        <f t="shared" si="4"/>
        <v>0.17158554359808675</v>
      </c>
      <c r="F67" s="34">
        <v>6</v>
      </c>
      <c r="G67" s="35">
        <v>4.75</v>
      </c>
      <c r="H67" s="35">
        <v>0</v>
      </c>
      <c r="I67" s="35">
        <v>3.5</v>
      </c>
      <c r="J67" s="35">
        <v>0</v>
      </c>
      <c r="K67" s="35">
        <v>0</v>
      </c>
      <c r="L67" s="35">
        <v>0</v>
      </c>
      <c r="M67" s="35">
        <v>14</v>
      </c>
      <c r="N67" s="35">
        <v>0</v>
      </c>
      <c r="O67" s="37">
        <v>0</v>
      </c>
      <c r="P67" s="37">
        <v>1</v>
      </c>
      <c r="Q67" s="37">
        <v>4</v>
      </c>
      <c r="R67" s="37">
        <v>2</v>
      </c>
      <c r="S67" s="37">
        <v>3</v>
      </c>
      <c r="T67" s="38">
        <v>9</v>
      </c>
      <c r="U67" s="39">
        <f t="shared" si="28"/>
        <v>0</v>
      </c>
      <c r="V67" s="40">
        <f t="shared" si="29"/>
        <v>0</v>
      </c>
      <c r="W67" s="40">
        <f t="shared" si="5"/>
        <v>0.73684210526315785</v>
      </c>
      <c r="X67" s="40">
        <f t="shared" si="6"/>
        <v>0.73684210526315785</v>
      </c>
      <c r="Y67" s="40">
        <f t="shared" si="7"/>
        <v>0</v>
      </c>
      <c r="Z67" s="40">
        <f t="shared" si="8"/>
        <v>0</v>
      </c>
      <c r="AA67" s="40">
        <f t="shared" si="9"/>
        <v>0</v>
      </c>
      <c r="AB67" s="40">
        <f t="shared" si="10"/>
        <v>0</v>
      </c>
      <c r="AC67" s="40">
        <f t="shared" si="30"/>
        <v>0</v>
      </c>
      <c r="AD67" s="40">
        <f t="shared" si="11"/>
        <v>0</v>
      </c>
      <c r="AE67" s="40">
        <f t="shared" si="12"/>
        <v>2.9473684210526314</v>
      </c>
      <c r="AF67" s="40">
        <f t="shared" si="13"/>
        <v>0.26315789473684209</v>
      </c>
      <c r="AG67" s="41">
        <f t="shared" si="14"/>
        <v>0</v>
      </c>
      <c r="AH67" s="40">
        <f t="shared" si="15"/>
        <v>0</v>
      </c>
      <c r="AI67" s="40">
        <f t="shared" si="16"/>
        <v>0</v>
      </c>
      <c r="AJ67" s="40">
        <f t="shared" si="17"/>
        <v>0</v>
      </c>
      <c r="AK67" s="40">
        <f t="shared" si="18"/>
        <v>0.21052631578947367</v>
      </c>
      <c r="AL67" s="40">
        <f t="shared" si="19"/>
        <v>0.11403508771929824</v>
      </c>
      <c r="AM67" s="40">
        <f t="shared" si="20"/>
        <v>0.84210526315789469</v>
      </c>
      <c r="AN67" s="40">
        <f t="shared" si="21"/>
        <v>0.23034055727554179</v>
      </c>
      <c r="AO67" s="40">
        <f t="shared" si="22"/>
        <v>0.42105263157894735</v>
      </c>
      <c r="AP67" s="40">
        <f t="shared" si="23"/>
        <v>9.2260061919504643E-2</v>
      </c>
      <c r="AQ67" s="40">
        <f t="shared" si="24"/>
        <v>0.63157894736842102</v>
      </c>
      <c r="AR67" s="40">
        <f t="shared" si="25"/>
        <v>1.0958366064414768E-2</v>
      </c>
      <c r="AS67" s="40">
        <f t="shared" si="26"/>
        <v>1.8947368421052631</v>
      </c>
      <c r="AT67" s="40">
        <f t="shared" si="27"/>
        <v>2.9089320812404455E-2</v>
      </c>
    </row>
    <row r="68" spans="1:46" s="29" customFormat="1" ht="29.45" customHeight="1" thickBot="1" x14ac:dyDescent="0.25">
      <c r="A68" s="30" t="s">
        <v>76</v>
      </c>
      <c r="B68" s="31" t="s">
        <v>141</v>
      </c>
      <c r="C68" s="32">
        <f t="shared" si="31"/>
        <v>53</v>
      </c>
      <c r="D68" s="33">
        <f t="shared" si="3"/>
        <v>9.8367240687996849E-2</v>
      </c>
      <c r="E68" s="33">
        <f t="shared" si="4"/>
        <v>0.17129854431531563</v>
      </c>
      <c r="F68" s="52">
        <v>9</v>
      </c>
      <c r="G68" s="53">
        <v>5</v>
      </c>
      <c r="H68" s="53">
        <v>0</v>
      </c>
      <c r="I68" s="146">
        <v>3.75</v>
      </c>
      <c r="J68" s="53">
        <v>0</v>
      </c>
      <c r="K68" s="53">
        <v>0</v>
      </c>
      <c r="L68" s="53">
        <v>0</v>
      </c>
      <c r="M68" s="53">
        <v>6</v>
      </c>
      <c r="N68" s="53">
        <v>250000</v>
      </c>
      <c r="O68" s="54">
        <v>0</v>
      </c>
      <c r="P68" s="54">
        <v>2</v>
      </c>
      <c r="Q68" s="54">
        <v>4</v>
      </c>
      <c r="R68" s="54">
        <v>3</v>
      </c>
      <c r="S68" s="54">
        <v>4</v>
      </c>
      <c r="T68" s="55">
        <v>11</v>
      </c>
      <c r="U68" s="39">
        <f t="shared" si="28"/>
        <v>0</v>
      </c>
      <c r="V68" s="40">
        <f t="shared" si="29"/>
        <v>0</v>
      </c>
      <c r="W68" s="40">
        <f t="shared" si="5"/>
        <v>0.75</v>
      </c>
      <c r="X68" s="40">
        <f t="shared" si="6"/>
        <v>0.75</v>
      </c>
      <c r="Y68" s="40">
        <f t="shared" si="7"/>
        <v>0</v>
      </c>
      <c r="Z68" s="40">
        <f t="shared" si="8"/>
        <v>0</v>
      </c>
      <c r="AA68" s="40">
        <f t="shared" si="9"/>
        <v>0</v>
      </c>
      <c r="AB68" s="40">
        <f t="shared" si="10"/>
        <v>0</v>
      </c>
      <c r="AC68" s="40">
        <f t="shared" si="30"/>
        <v>0</v>
      </c>
      <c r="AD68" s="40">
        <f t="shared" si="11"/>
        <v>0</v>
      </c>
      <c r="AE68" s="40">
        <f t="shared" si="12"/>
        <v>1.2</v>
      </c>
      <c r="AF68" s="40">
        <f t="shared" si="13"/>
        <v>0.10714285714285715</v>
      </c>
      <c r="AG68" s="41">
        <f t="shared" si="14"/>
        <v>50000</v>
      </c>
      <c r="AH68" s="40">
        <f t="shared" si="15"/>
        <v>8.9621337047924368E-3</v>
      </c>
      <c r="AI68" s="40">
        <f t="shared" si="16"/>
        <v>0</v>
      </c>
      <c r="AJ68" s="40">
        <f t="shared" si="17"/>
        <v>0</v>
      </c>
      <c r="AK68" s="40">
        <f t="shared" si="18"/>
        <v>0.4</v>
      </c>
      <c r="AL68" s="40">
        <f t="shared" si="19"/>
        <v>0.21666666666666667</v>
      </c>
      <c r="AM68" s="40">
        <f t="shared" si="20"/>
        <v>0.8</v>
      </c>
      <c r="AN68" s="40">
        <f t="shared" si="21"/>
        <v>0.21882352941176472</v>
      </c>
      <c r="AO68" s="40">
        <f t="shared" si="22"/>
        <v>0.6</v>
      </c>
      <c r="AP68" s="40">
        <f t="shared" si="23"/>
        <v>0.13147058823529412</v>
      </c>
      <c r="AQ68" s="40">
        <f t="shared" si="24"/>
        <v>0.8</v>
      </c>
      <c r="AR68" s="40">
        <f t="shared" si="25"/>
        <v>1.3880597014925375E-2</v>
      </c>
      <c r="AS68" s="40">
        <f t="shared" si="26"/>
        <v>2.2000000000000002</v>
      </c>
      <c r="AT68" s="40">
        <f t="shared" si="27"/>
        <v>3.3775933609958508E-2</v>
      </c>
    </row>
    <row r="69" spans="1:46" s="29" customFormat="1" ht="29.45" customHeight="1" thickBot="1" x14ac:dyDescent="0.25">
      <c r="A69" s="125" t="s">
        <v>124</v>
      </c>
      <c r="B69" s="31" t="s">
        <v>142</v>
      </c>
      <c r="C69" s="32">
        <f t="shared" si="31"/>
        <v>54</v>
      </c>
      <c r="D69" s="33">
        <f t="shared" si="3"/>
        <v>9.7037008793895374E-2</v>
      </c>
      <c r="E69" s="33">
        <f t="shared" si="4"/>
        <v>0.16898205372894104</v>
      </c>
      <c r="F69" s="34">
        <v>21</v>
      </c>
      <c r="G69" s="35">
        <v>16.55</v>
      </c>
      <c r="H69" s="35">
        <v>1.3</v>
      </c>
      <c r="I69" s="35">
        <v>12.25</v>
      </c>
      <c r="J69" s="35">
        <v>0</v>
      </c>
      <c r="K69" s="35">
        <v>0</v>
      </c>
      <c r="L69" s="35">
        <v>6</v>
      </c>
      <c r="M69" s="35">
        <v>27</v>
      </c>
      <c r="N69" s="35">
        <v>200000</v>
      </c>
      <c r="O69" s="49">
        <v>0</v>
      </c>
      <c r="P69" s="49">
        <v>3</v>
      </c>
      <c r="Q69" s="49">
        <v>2</v>
      </c>
      <c r="R69" s="49">
        <v>3</v>
      </c>
      <c r="S69" s="49">
        <v>3</v>
      </c>
      <c r="T69" s="51">
        <v>22</v>
      </c>
      <c r="U69" s="39">
        <f t="shared" si="28"/>
        <v>7.8549848942598186E-2</v>
      </c>
      <c r="V69" s="40">
        <f t="shared" si="29"/>
        <v>0.13091641490433031</v>
      </c>
      <c r="W69" s="40">
        <f t="shared" si="5"/>
        <v>0.74018126888217517</v>
      </c>
      <c r="X69" s="40">
        <f t="shared" si="6"/>
        <v>0.74018126888217517</v>
      </c>
      <c r="Y69" s="40">
        <f t="shared" si="7"/>
        <v>0</v>
      </c>
      <c r="Z69" s="40">
        <f t="shared" si="8"/>
        <v>0</v>
      </c>
      <c r="AA69" s="40">
        <f t="shared" si="9"/>
        <v>0</v>
      </c>
      <c r="AB69" s="40">
        <f t="shared" si="10"/>
        <v>0</v>
      </c>
      <c r="AC69" s="40">
        <f t="shared" si="30"/>
        <v>0.36253776435045315</v>
      </c>
      <c r="AD69" s="40">
        <f t="shared" si="11"/>
        <v>0.2039274924471299</v>
      </c>
      <c r="AE69" s="40">
        <f t="shared" si="12"/>
        <v>1.6314199395770392</v>
      </c>
      <c r="AF69" s="40">
        <f t="shared" si="13"/>
        <v>0.14566249460509278</v>
      </c>
      <c r="AG69" s="41">
        <f t="shared" si="14"/>
        <v>12084.592145015105</v>
      </c>
      <c r="AH69" s="40">
        <f t="shared" si="15"/>
        <v>2.166074611430196E-3</v>
      </c>
      <c r="AI69" s="40">
        <f t="shared" si="16"/>
        <v>0</v>
      </c>
      <c r="AJ69" s="40">
        <f t="shared" si="17"/>
        <v>0</v>
      </c>
      <c r="AK69" s="40">
        <f t="shared" si="18"/>
        <v>0.18126888217522658</v>
      </c>
      <c r="AL69" s="40">
        <f t="shared" si="19"/>
        <v>9.8187311178247721E-2</v>
      </c>
      <c r="AM69" s="40">
        <f t="shared" si="20"/>
        <v>0.12084592145015105</v>
      </c>
      <c r="AN69" s="40">
        <f t="shared" si="21"/>
        <v>3.3054913808423673E-2</v>
      </c>
      <c r="AO69" s="40">
        <f t="shared" si="22"/>
        <v>0.18126888217522658</v>
      </c>
      <c r="AP69" s="40">
        <f t="shared" si="23"/>
        <v>3.9719210947218767E-2</v>
      </c>
      <c r="AQ69" s="40">
        <f t="shared" si="24"/>
        <v>0.18126888217522658</v>
      </c>
      <c r="AR69" s="40">
        <f t="shared" si="25"/>
        <v>3.1451503810253864E-3</v>
      </c>
      <c r="AS69" s="40">
        <f t="shared" si="26"/>
        <v>1.3293051359516617</v>
      </c>
      <c r="AT69" s="40">
        <f t="shared" si="27"/>
        <v>2.0408419099672816E-2</v>
      </c>
    </row>
    <row r="70" spans="1:46" s="29" customFormat="1" ht="29.45" customHeight="1" x14ac:dyDescent="0.2">
      <c r="A70" s="70" t="s">
        <v>86</v>
      </c>
      <c r="B70" s="71" t="s">
        <v>143</v>
      </c>
      <c r="C70" s="32">
        <f t="shared" si="31"/>
        <v>55</v>
      </c>
      <c r="D70" s="33">
        <f t="shared" si="3"/>
        <v>9.6787127525472666E-2</v>
      </c>
      <c r="E70" s="33">
        <f t="shared" si="4"/>
        <v>0.1685469058358712</v>
      </c>
      <c r="F70" s="36">
        <v>11</v>
      </c>
      <c r="G70" s="126">
        <v>10</v>
      </c>
      <c r="H70" s="126">
        <v>0</v>
      </c>
      <c r="I70" s="126">
        <v>5.5</v>
      </c>
      <c r="J70" s="126">
        <v>0</v>
      </c>
      <c r="K70" s="126">
        <v>0</v>
      </c>
      <c r="L70" s="126">
        <v>0</v>
      </c>
      <c r="M70" s="126">
        <v>26</v>
      </c>
      <c r="N70" s="126">
        <v>0</v>
      </c>
      <c r="O70" s="145">
        <v>1</v>
      </c>
      <c r="P70" s="145">
        <v>12</v>
      </c>
      <c r="Q70" s="145">
        <v>3</v>
      </c>
      <c r="R70" s="145">
        <v>8</v>
      </c>
      <c r="S70" s="145">
        <v>0</v>
      </c>
      <c r="T70" s="145">
        <v>23</v>
      </c>
      <c r="U70" s="39">
        <f t="shared" si="28"/>
        <v>0</v>
      </c>
      <c r="V70" s="40">
        <f t="shared" si="29"/>
        <v>0</v>
      </c>
      <c r="W70" s="40">
        <f t="shared" si="5"/>
        <v>0.55000000000000004</v>
      </c>
      <c r="X70" s="40">
        <f t="shared" si="6"/>
        <v>0.55000000000000004</v>
      </c>
      <c r="Y70" s="40">
        <f t="shared" si="7"/>
        <v>0</v>
      </c>
      <c r="Z70" s="40">
        <f t="shared" si="8"/>
        <v>0</v>
      </c>
      <c r="AA70" s="40">
        <f t="shared" si="9"/>
        <v>0</v>
      </c>
      <c r="AB70" s="40">
        <f t="shared" si="10"/>
        <v>0</v>
      </c>
      <c r="AC70" s="40">
        <f t="shared" si="30"/>
        <v>0</v>
      </c>
      <c r="AD70" s="40">
        <f t="shared" si="11"/>
        <v>0</v>
      </c>
      <c r="AE70" s="40">
        <f t="shared" si="12"/>
        <v>2.6</v>
      </c>
      <c r="AF70" s="40">
        <f t="shared" si="13"/>
        <v>0.23214285714285718</v>
      </c>
      <c r="AG70" s="41">
        <f t="shared" si="14"/>
        <v>0</v>
      </c>
      <c r="AH70" s="40">
        <f t="shared" si="15"/>
        <v>0</v>
      </c>
      <c r="AI70" s="40">
        <f t="shared" si="16"/>
        <v>0.1</v>
      </c>
      <c r="AJ70" s="40">
        <f t="shared" si="17"/>
        <v>0.15833333333333335</v>
      </c>
      <c r="AK70" s="40">
        <f t="shared" si="18"/>
        <v>1.2</v>
      </c>
      <c r="AL70" s="40">
        <f t="shared" si="19"/>
        <v>0.64999999999999991</v>
      </c>
      <c r="AM70" s="40">
        <f t="shared" si="20"/>
        <v>0.3</v>
      </c>
      <c r="AN70" s="40">
        <f t="shared" si="21"/>
        <v>8.2058823529411767E-2</v>
      </c>
      <c r="AO70" s="40">
        <f t="shared" si="22"/>
        <v>0.8</v>
      </c>
      <c r="AP70" s="40">
        <f t="shared" si="23"/>
        <v>0.17529411764705885</v>
      </c>
      <c r="AQ70" s="40">
        <f t="shared" si="24"/>
        <v>0</v>
      </c>
      <c r="AR70" s="40">
        <f t="shared" si="25"/>
        <v>0</v>
      </c>
      <c r="AS70" s="40">
        <f t="shared" si="26"/>
        <v>2.2999999999999998</v>
      </c>
      <c r="AT70" s="40">
        <f t="shared" si="27"/>
        <v>3.5311203319502077E-2</v>
      </c>
    </row>
    <row r="71" spans="1:46" s="29" customFormat="1" ht="29.45" customHeight="1" thickBot="1" x14ac:dyDescent="0.25">
      <c r="A71" s="70" t="s">
        <v>86</v>
      </c>
      <c r="B71" s="71" t="s">
        <v>144</v>
      </c>
      <c r="C71" s="32">
        <f t="shared" si="31"/>
        <v>56</v>
      </c>
      <c r="D71" s="33">
        <f t="shared" si="3"/>
        <v>9.5871075777056516E-2</v>
      </c>
      <c r="E71" s="33">
        <f t="shared" si="4"/>
        <v>0.16695167626631457</v>
      </c>
      <c r="F71" s="36">
        <v>12</v>
      </c>
      <c r="G71" s="126">
        <v>11.5</v>
      </c>
      <c r="H71" s="126">
        <v>2</v>
      </c>
      <c r="I71" s="126">
        <v>7.75</v>
      </c>
      <c r="J71" s="126">
        <v>0</v>
      </c>
      <c r="K71" s="126">
        <v>0</v>
      </c>
      <c r="L71" s="126">
        <v>1</v>
      </c>
      <c r="M71" s="126">
        <v>41</v>
      </c>
      <c r="N71" s="126">
        <v>115000</v>
      </c>
      <c r="O71" s="145">
        <v>0</v>
      </c>
      <c r="P71" s="145">
        <v>7</v>
      </c>
      <c r="Q71" s="145">
        <v>1</v>
      </c>
      <c r="R71" s="145">
        <v>5</v>
      </c>
      <c r="S71" s="145">
        <v>0</v>
      </c>
      <c r="T71" s="145">
        <v>78</v>
      </c>
      <c r="U71" s="39">
        <f t="shared" si="28"/>
        <v>0.17391304347826086</v>
      </c>
      <c r="V71" s="40">
        <f t="shared" si="29"/>
        <v>0.28985507246376813</v>
      </c>
      <c r="W71" s="40">
        <f t="shared" si="5"/>
        <v>0.67391304347826086</v>
      </c>
      <c r="X71" s="40">
        <f t="shared" si="6"/>
        <v>0.67391304347826086</v>
      </c>
      <c r="Y71" s="40">
        <f t="shared" si="7"/>
        <v>0</v>
      </c>
      <c r="Z71" s="40">
        <f t="shared" si="8"/>
        <v>0</v>
      </c>
      <c r="AA71" s="40">
        <f t="shared" si="9"/>
        <v>0</v>
      </c>
      <c r="AB71" s="40">
        <f t="shared" si="10"/>
        <v>0</v>
      </c>
      <c r="AC71" s="40">
        <f t="shared" si="30"/>
        <v>8.6956521739130432E-2</v>
      </c>
      <c r="AD71" s="40">
        <f t="shared" si="11"/>
        <v>4.8913043478260872E-2</v>
      </c>
      <c r="AE71" s="40">
        <f t="shared" si="12"/>
        <v>3.5652173913043477</v>
      </c>
      <c r="AF71" s="40">
        <f t="shared" si="13"/>
        <v>0.31832298136645965</v>
      </c>
      <c r="AG71" s="41">
        <f t="shared" si="14"/>
        <v>10000</v>
      </c>
      <c r="AH71" s="40">
        <f t="shared" si="15"/>
        <v>1.7924267409584872E-3</v>
      </c>
      <c r="AI71" s="40">
        <f t="shared" si="16"/>
        <v>0</v>
      </c>
      <c r="AJ71" s="40">
        <f t="shared" si="17"/>
        <v>0</v>
      </c>
      <c r="AK71" s="40">
        <f t="shared" si="18"/>
        <v>0.60869565217391308</v>
      </c>
      <c r="AL71" s="40">
        <f t="shared" si="19"/>
        <v>0.32971014492753625</v>
      </c>
      <c r="AM71" s="40">
        <f t="shared" si="20"/>
        <v>8.6956521739130432E-2</v>
      </c>
      <c r="AN71" s="40">
        <f t="shared" si="21"/>
        <v>2.3785166240409206E-2</v>
      </c>
      <c r="AO71" s="40">
        <f t="shared" si="22"/>
        <v>0.43478260869565216</v>
      </c>
      <c r="AP71" s="40">
        <f t="shared" si="23"/>
        <v>9.5268542199488493E-2</v>
      </c>
      <c r="AQ71" s="40">
        <f t="shared" si="24"/>
        <v>0</v>
      </c>
      <c r="AR71" s="40">
        <f t="shared" si="25"/>
        <v>0</v>
      </c>
      <c r="AS71" s="40">
        <f t="shared" si="26"/>
        <v>6.7826086956521738</v>
      </c>
      <c r="AT71" s="40">
        <f t="shared" si="27"/>
        <v>0.10413133682121596</v>
      </c>
    </row>
    <row r="72" spans="1:46" s="29" customFormat="1" ht="29.45" customHeight="1" thickBot="1" x14ac:dyDescent="0.25">
      <c r="A72" s="70" t="s">
        <v>86</v>
      </c>
      <c r="B72" s="71" t="s">
        <v>145</v>
      </c>
      <c r="C72" s="32">
        <f t="shared" si="31"/>
        <v>57</v>
      </c>
      <c r="D72" s="33">
        <f t="shared" si="3"/>
        <v>9.4501681229407997E-2</v>
      </c>
      <c r="E72" s="33">
        <f t="shared" si="4"/>
        <v>0.16456698710593087</v>
      </c>
      <c r="F72" s="34">
        <v>8</v>
      </c>
      <c r="G72" s="35">
        <v>6.75</v>
      </c>
      <c r="H72" s="35">
        <v>0.5</v>
      </c>
      <c r="I72" s="35">
        <v>5.25</v>
      </c>
      <c r="J72" s="35">
        <v>0</v>
      </c>
      <c r="K72" s="35">
        <v>0</v>
      </c>
      <c r="L72" s="35">
        <v>1</v>
      </c>
      <c r="M72" s="35">
        <v>10</v>
      </c>
      <c r="N72" s="129">
        <v>60000</v>
      </c>
      <c r="O72" s="49">
        <v>0</v>
      </c>
      <c r="P72" s="49">
        <v>6</v>
      </c>
      <c r="Q72" s="49">
        <v>0</v>
      </c>
      <c r="R72" s="49">
        <v>6</v>
      </c>
      <c r="S72" s="49">
        <v>0</v>
      </c>
      <c r="T72" s="51">
        <v>13</v>
      </c>
      <c r="U72" s="39">
        <f t="shared" si="28"/>
        <v>7.407407407407407E-2</v>
      </c>
      <c r="V72" s="40">
        <f t="shared" si="29"/>
        <v>0.12345679012345678</v>
      </c>
      <c r="W72" s="40">
        <f t="shared" si="5"/>
        <v>0.77777777777777779</v>
      </c>
      <c r="X72" s="40">
        <f t="shared" si="6"/>
        <v>0.77777777777777779</v>
      </c>
      <c r="Y72" s="40">
        <f t="shared" si="7"/>
        <v>0</v>
      </c>
      <c r="Z72" s="40">
        <f t="shared" si="8"/>
        <v>0</v>
      </c>
      <c r="AA72" s="40">
        <f t="shared" si="9"/>
        <v>0</v>
      </c>
      <c r="AB72" s="40">
        <f t="shared" si="10"/>
        <v>0</v>
      </c>
      <c r="AC72" s="40">
        <f t="shared" si="30"/>
        <v>0.14814814814814814</v>
      </c>
      <c r="AD72" s="40">
        <f t="shared" si="11"/>
        <v>8.3333333333333329E-2</v>
      </c>
      <c r="AE72" s="40">
        <f t="shared" si="12"/>
        <v>1.4814814814814814</v>
      </c>
      <c r="AF72" s="40">
        <f t="shared" si="13"/>
        <v>0.13227513227513227</v>
      </c>
      <c r="AG72" s="41">
        <f t="shared" si="14"/>
        <v>8888.8888888888887</v>
      </c>
      <c r="AH72" s="40">
        <f t="shared" si="15"/>
        <v>1.5932682141853219E-3</v>
      </c>
      <c r="AI72" s="40">
        <f t="shared" si="16"/>
        <v>0</v>
      </c>
      <c r="AJ72" s="40">
        <f t="shared" si="17"/>
        <v>0</v>
      </c>
      <c r="AK72" s="40">
        <f t="shared" si="18"/>
        <v>0.88888888888888884</v>
      </c>
      <c r="AL72" s="40">
        <f t="shared" si="19"/>
        <v>0.48148148148148145</v>
      </c>
      <c r="AM72" s="40">
        <f t="shared" si="20"/>
        <v>0</v>
      </c>
      <c r="AN72" s="40">
        <f t="shared" si="21"/>
        <v>0</v>
      </c>
      <c r="AO72" s="40">
        <f t="shared" si="22"/>
        <v>0.88888888888888884</v>
      </c>
      <c r="AP72" s="40">
        <f t="shared" si="23"/>
        <v>0.19477124183006536</v>
      </c>
      <c r="AQ72" s="40">
        <f t="shared" si="24"/>
        <v>0</v>
      </c>
      <c r="AR72" s="40">
        <f t="shared" si="25"/>
        <v>0</v>
      </c>
      <c r="AS72" s="40">
        <f t="shared" si="26"/>
        <v>1.9259259259259258</v>
      </c>
      <c r="AT72" s="40">
        <f t="shared" si="27"/>
        <v>2.9568157368987245E-2</v>
      </c>
    </row>
    <row r="73" spans="1:46" s="29" customFormat="1" ht="29.45" customHeight="1" thickBot="1" x14ac:dyDescent="0.25">
      <c r="A73" s="30" t="s">
        <v>114</v>
      </c>
      <c r="B73" s="31" t="s">
        <v>146</v>
      </c>
      <c r="C73" s="32">
        <f t="shared" si="31"/>
        <v>58</v>
      </c>
      <c r="D73" s="33">
        <f t="shared" si="3"/>
        <v>9.420903299204153E-2</v>
      </c>
      <c r="E73" s="33">
        <f t="shared" si="4"/>
        <v>0.16405736401691567</v>
      </c>
      <c r="F73" s="147">
        <v>9</v>
      </c>
      <c r="G73" s="147">
        <v>6.75</v>
      </c>
      <c r="H73" s="147">
        <v>0</v>
      </c>
      <c r="I73" s="147">
        <v>6.75</v>
      </c>
      <c r="J73" s="147">
        <v>1</v>
      </c>
      <c r="K73" s="147">
        <v>0</v>
      </c>
      <c r="L73" s="147">
        <v>1</v>
      </c>
      <c r="M73" s="147">
        <v>0</v>
      </c>
      <c r="N73" s="147">
        <v>240000</v>
      </c>
      <c r="O73" s="148">
        <v>0</v>
      </c>
      <c r="P73" s="148">
        <v>2</v>
      </c>
      <c r="Q73" s="148">
        <v>0</v>
      </c>
      <c r="R73" s="148">
        <v>3</v>
      </c>
      <c r="S73" s="148">
        <v>0</v>
      </c>
      <c r="T73" s="149">
        <v>49</v>
      </c>
      <c r="U73" s="39">
        <f t="shared" si="28"/>
        <v>0</v>
      </c>
      <c r="V73" s="40">
        <f t="shared" si="29"/>
        <v>0</v>
      </c>
      <c r="W73" s="40">
        <f t="shared" si="5"/>
        <v>1</v>
      </c>
      <c r="X73" s="40">
        <f t="shared" si="6"/>
        <v>1</v>
      </c>
      <c r="Y73" s="40">
        <f t="shared" si="7"/>
        <v>0.14814814814814814</v>
      </c>
      <c r="Z73" s="40">
        <f t="shared" si="8"/>
        <v>0.34444444444444444</v>
      </c>
      <c r="AA73" s="40">
        <f t="shared" si="9"/>
        <v>0</v>
      </c>
      <c r="AB73" s="40">
        <f t="shared" si="10"/>
        <v>0</v>
      </c>
      <c r="AC73" s="40">
        <f t="shared" si="30"/>
        <v>0.14814814814814814</v>
      </c>
      <c r="AD73" s="40">
        <f t="shared" si="11"/>
        <v>8.3333333333333329E-2</v>
      </c>
      <c r="AE73" s="40">
        <f t="shared" si="12"/>
        <v>0</v>
      </c>
      <c r="AF73" s="40">
        <f t="shared" si="13"/>
        <v>0</v>
      </c>
      <c r="AG73" s="41">
        <f t="shared" si="14"/>
        <v>35555.555555555555</v>
      </c>
      <c r="AH73" s="40">
        <f t="shared" si="15"/>
        <v>6.3730728567412877E-3</v>
      </c>
      <c r="AI73" s="40">
        <f t="shared" si="16"/>
        <v>0</v>
      </c>
      <c r="AJ73" s="40">
        <f t="shared" si="17"/>
        <v>0</v>
      </c>
      <c r="AK73" s="40">
        <f t="shared" si="18"/>
        <v>0.29629629629629628</v>
      </c>
      <c r="AL73" s="40">
        <f t="shared" si="19"/>
        <v>0.16049382716049382</v>
      </c>
      <c r="AM73" s="40">
        <f t="shared" si="20"/>
        <v>0</v>
      </c>
      <c r="AN73" s="40">
        <f t="shared" si="21"/>
        <v>0</v>
      </c>
      <c r="AO73" s="40">
        <f t="shared" si="22"/>
        <v>0.44444444444444442</v>
      </c>
      <c r="AP73" s="40">
        <f t="shared" si="23"/>
        <v>9.7385620915032681E-2</v>
      </c>
      <c r="AQ73" s="40">
        <f t="shared" si="24"/>
        <v>0</v>
      </c>
      <c r="AR73" s="40">
        <f t="shared" si="25"/>
        <v>0</v>
      </c>
      <c r="AS73" s="40">
        <f t="shared" si="26"/>
        <v>7.2592592592592595</v>
      </c>
      <c r="AT73" s="40">
        <f t="shared" si="27"/>
        <v>0.11144920854464424</v>
      </c>
    </row>
    <row r="74" spans="1:46" s="29" customFormat="1" ht="29.45" customHeight="1" thickBot="1" x14ac:dyDescent="0.25">
      <c r="A74" s="30" t="s">
        <v>120</v>
      </c>
      <c r="B74" s="31" t="s">
        <v>147</v>
      </c>
      <c r="C74" s="32">
        <f t="shared" si="31"/>
        <v>59</v>
      </c>
      <c r="D74" s="33">
        <f t="shared" si="3"/>
        <v>9.3805816120898722E-2</v>
      </c>
      <c r="E74" s="33">
        <f t="shared" si="4"/>
        <v>0.16335519465049805</v>
      </c>
      <c r="F74" s="86">
        <v>9</v>
      </c>
      <c r="G74" s="86">
        <v>6.3</v>
      </c>
      <c r="H74" s="86">
        <v>0.5</v>
      </c>
      <c r="I74" s="86">
        <v>5.3</v>
      </c>
      <c r="J74" s="86">
        <v>0</v>
      </c>
      <c r="K74" s="86">
        <v>0</v>
      </c>
      <c r="L74" s="86">
        <v>0</v>
      </c>
      <c r="M74" s="86">
        <v>9</v>
      </c>
      <c r="N74" s="86">
        <v>0</v>
      </c>
      <c r="O74" s="123">
        <v>0</v>
      </c>
      <c r="P74" s="123">
        <v>5</v>
      </c>
      <c r="Q74" s="123">
        <v>0</v>
      </c>
      <c r="R74" s="123">
        <v>12</v>
      </c>
      <c r="S74" s="123">
        <v>18</v>
      </c>
      <c r="T74" s="124">
        <v>27</v>
      </c>
      <c r="U74" s="39">
        <f t="shared" si="28"/>
        <v>7.9365079365079361E-2</v>
      </c>
      <c r="V74" s="40">
        <f t="shared" si="29"/>
        <v>0.13227513227513227</v>
      </c>
      <c r="W74" s="40">
        <f t="shared" si="5"/>
        <v>0.84126984126984128</v>
      </c>
      <c r="X74" s="40">
        <f t="shared" si="6"/>
        <v>0.84126984126984128</v>
      </c>
      <c r="Y74" s="40">
        <f t="shared" si="7"/>
        <v>0</v>
      </c>
      <c r="Z74" s="40">
        <f t="shared" si="8"/>
        <v>0</v>
      </c>
      <c r="AA74" s="40">
        <f t="shared" si="9"/>
        <v>0</v>
      </c>
      <c r="AB74" s="40">
        <f t="shared" si="10"/>
        <v>0</v>
      </c>
      <c r="AC74" s="40">
        <f t="shared" si="30"/>
        <v>0</v>
      </c>
      <c r="AD74" s="40">
        <f t="shared" si="11"/>
        <v>0</v>
      </c>
      <c r="AE74" s="40">
        <f t="shared" si="12"/>
        <v>1.4285714285714286</v>
      </c>
      <c r="AF74" s="40">
        <f t="shared" si="13"/>
        <v>0.12755102040816327</v>
      </c>
      <c r="AG74" s="41">
        <f t="shared" si="14"/>
        <v>0</v>
      </c>
      <c r="AH74" s="40">
        <f t="shared" si="15"/>
        <v>0</v>
      </c>
      <c r="AI74" s="40">
        <f t="shared" si="16"/>
        <v>0</v>
      </c>
      <c r="AJ74" s="40">
        <f t="shared" si="17"/>
        <v>0</v>
      </c>
      <c r="AK74" s="40">
        <f t="shared" si="18"/>
        <v>0.79365079365079372</v>
      </c>
      <c r="AL74" s="40">
        <f t="shared" si="19"/>
        <v>0.42989417989417988</v>
      </c>
      <c r="AM74" s="40">
        <f t="shared" si="20"/>
        <v>0</v>
      </c>
      <c r="AN74" s="40">
        <f t="shared" si="21"/>
        <v>0</v>
      </c>
      <c r="AO74" s="40">
        <f t="shared" si="22"/>
        <v>1.9047619047619049</v>
      </c>
      <c r="AP74" s="40">
        <f t="shared" si="23"/>
        <v>0.41736694677871156</v>
      </c>
      <c r="AQ74" s="40">
        <f t="shared" si="24"/>
        <v>2.8571428571428572</v>
      </c>
      <c r="AR74" s="40">
        <f t="shared" si="25"/>
        <v>4.9573560767590619E-2</v>
      </c>
      <c r="AS74" s="40">
        <f t="shared" si="26"/>
        <v>4.2857142857142856</v>
      </c>
      <c r="AT74" s="40">
        <f t="shared" si="27"/>
        <v>6.5797273266152936E-2</v>
      </c>
    </row>
    <row r="75" spans="1:46" s="29" customFormat="1" ht="29.45" customHeight="1" thickBot="1" x14ac:dyDescent="0.25">
      <c r="A75" s="30" t="s">
        <v>102</v>
      </c>
      <c r="B75" s="96" t="s">
        <v>148</v>
      </c>
      <c r="C75" s="32">
        <f t="shared" si="31"/>
        <v>60</v>
      </c>
      <c r="D75" s="33">
        <f t="shared" si="3"/>
        <v>9.3459858407925825E-2</v>
      </c>
      <c r="E75" s="33">
        <f t="shared" si="4"/>
        <v>0.16275273744815688</v>
      </c>
      <c r="F75" s="34">
        <v>10</v>
      </c>
      <c r="G75" s="35">
        <v>12.6</v>
      </c>
      <c r="H75" s="35">
        <v>0</v>
      </c>
      <c r="I75" s="35">
        <v>8.5</v>
      </c>
      <c r="J75" s="35">
        <v>1.53</v>
      </c>
      <c r="K75" s="35">
        <v>0</v>
      </c>
      <c r="L75" s="35">
        <v>1</v>
      </c>
      <c r="M75" s="35">
        <v>72</v>
      </c>
      <c r="N75" s="35">
        <v>0</v>
      </c>
      <c r="O75" s="49">
        <v>0</v>
      </c>
      <c r="P75" s="49">
        <v>2</v>
      </c>
      <c r="Q75" s="49">
        <v>0</v>
      </c>
      <c r="R75" s="49">
        <v>12</v>
      </c>
      <c r="S75" s="49">
        <v>0</v>
      </c>
      <c r="T75" s="51">
        <v>95</v>
      </c>
      <c r="U75" s="39">
        <f t="shared" si="28"/>
        <v>0</v>
      </c>
      <c r="V75" s="40">
        <f t="shared" si="29"/>
        <v>0</v>
      </c>
      <c r="W75" s="40">
        <f t="shared" si="5"/>
        <v>0.67460317460317465</v>
      </c>
      <c r="X75" s="40">
        <f t="shared" si="6"/>
        <v>0.67460317460317465</v>
      </c>
      <c r="Y75" s="40">
        <f t="shared" si="7"/>
        <v>0.12142857142857143</v>
      </c>
      <c r="Z75" s="40">
        <f t="shared" si="8"/>
        <v>0.28232142857142861</v>
      </c>
      <c r="AA75" s="40">
        <f t="shared" si="9"/>
        <v>0</v>
      </c>
      <c r="AB75" s="40">
        <f t="shared" si="10"/>
        <v>0</v>
      </c>
      <c r="AC75" s="40">
        <f t="shared" si="30"/>
        <v>7.9365079365079361E-2</v>
      </c>
      <c r="AD75" s="40">
        <f t="shared" si="11"/>
        <v>4.4642857142857144E-2</v>
      </c>
      <c r="AE75" s="40">
        <f t="shared" si="12"/>
        <v>5.7142857142857144</v>
      </c>
      <c r="AF75" s="40">
        <f t="shared" si="13"/>
        <v>0.51020408163265307</v>
      </c>
      <c r="AG75" s="41">
        <f t="shared" si="14"/>
        <v>0</v>
      </c>
      <c r="AH75" s="40">
        <f t="shared" si="15"/>
        <v>0</v>
      </c>
      <c r="AI75" s="40">
        <f t="shared" si="16"/>
        <v>0</v>
      </c>
      <c r="AJ75" s="40">
        <f t="shared" si="17"/>
        <v>0</v>
      </c>
      <c r="AK75" s="40">
        <f t="shared" si="18"/>
        <v>0.15873015873015872</v>
      </c>
      <c r="AL75" s="40">
        <f t="shared" si="19"/>
        <v>8.5978835978835974E-2</v>
      </c>
      <c r="AM75" s="40">
        <f t="shared" si="20"/>
        <v>0</v>
      </c>
      <c r="AN75" s="40">
        <f t="shared" si="21"/>
        <v>0</v>
      </c>
      <c r="AO75" s="40">
        <f t="shared" si="22"/>
        <v>0.95238095238095244</v>
      </c>
      <c r="AP75" s="40">
        <f t="shared" si="23"/>
        <v>0.20868347338935578</v>
      </c>
      <c r="AQ75" s="40">
        <f t="shared" si="24"/>
        <v>0</v>
      </c>
      <c r="AR75" s="40">
        <f t="shared" si="25"/>
        <v>0</v>
      </c>
      <c r="AS75" s="40">
        <f t="shared" si="26"/>
        <v>7.5396825396825395</v>
      </c>
      <c r="AT75" s="40">
        <f t="shared" si="27"/>
        <v>0.11575446222749128</v>
      </c>
    </row>
    <row r="76" spans="1:46" s="29" customFormat="1" ht="29.45" customHeight="1" thickBot="1" x14ac:dyDescent="0.25">
      <c r="A76" s="30" t="s">
        <v>149</v>
      </c>
      <c r="B76" s="31" t="s">
        <v>150</v>
      </c>
      <c r="C76" s="32">
        <f t="shared" si="31"/>
        <v>61</v>
      </c>
      <c r="D76" s="33">
        <f t="shared" si="3"/>
        <v>9.2271185476579684E-2</v>
      </c>
      <c r="E76" s="33">
        <f t="shared" si="4"/>
        <v>0.16068276027504033</v>
      </c>
      <c r="F76" s="52">
        <v>7</v>
      </c>
      <c r="G76" s="53">
        <v>6</v>
      </c>
      <c r="H76" s="53">
        <v>0</v>
      </c>
      <c r="I76" s="53">
        <v>5</v>
      </c>
      <c r="J76" s="53">
        <v>2</v>
      </c>
      <c r="K76" s="53">
        <v>0</v>
      </c>
      <c r="L76" s="53">
        <v>0</v>
      </c>
      <c r="M76" s="53">
        <v>19</v>
      </c>
      <c r="N76" s="53">
        <v>0</v>
      </c>
      <c r="O76" s="73">
        <v>0</v>
      </c>
      <c r="P76" s="73">
        <v>1</v>
      </c>
      <c r="Q76" s="73">
        <v>0</v>
      </c>
      <c r="R76" s="73">
        <v>0</v>
      </c>
      <c r="S76" s="73">
        <v>0</v>
      </c>
      <c r="T76" s="74">
        <v>19</v>
      </c>
      <c r="U76" s="39">
        <f t="shared" si="28"/>
        <v>0</v>
      </c>
      <c r="V76" s="40">
        <f t="shared" si="29"/>
        <v>0</v>
      </c>
      <c r="W76" s="40">
        <f t="shared" si="5"/>
        <v>0.83333333333333337</v>
      </c>
      <c r="X76" s="40">
        <f t="shared" si="6"/>
        <v>0.83333333333333337</v>
      </c>
      <c r="Y76" s="40">
        <f t="shared" si="7"/>
        <v>0.33333333333333331</v>
      </c>
      <c r="Z76" s="40">
        <f t="shared" si="8"/>
        <v>0.77500000000000002</v>
      </c>
      <c r="AA76" s="40">
        <f t="shared" si="9"/>
        <v>0</v>
      </c>
      <c r="AB76" s="40">
        <f t="shared" si="10"/>
        <v>0</v>
      </c>
      <c r="AC76" s="40">
        <f t="shared" si="30"/>
        <v>0</v>
      </c>
      <c r="AD76" s="40">
        <f t="shared" si="11"/>
        <v>0</v>
      </c>
      <c r="AE76" s="40">
        <f t="shared" si="12"/>
        <v>3.1666666666666665</v>
      </c>
      <c r="AF76" s="40">
        <f t="shared" si="13"/>
        <v>0.28273809523809523</v>
      </c>
      <c r="AG76" s="41">
        <f t="shared" si="14"/>
        <v>0</v>
      </c>
      <c r="AH76" s="40">
        <f t="shared" si="15"/>
        <v>0</v>
      </c>
      <c r="AI76" s="40">
        <f t="shared" si="16"/>
        <v>0</v>
      </c>
      <c r="AJ76" s="40">
        <f t="shared" si="17"/>
        <v>0</v>
      </c>
      <c r="AK76" s="40">
        <f t="shared" si="18"/>
        <v>0.16666666666666666</v>
      </c>
      <c r="AL76" s="40">
        <f t="shared" si="19"/>
        <v>9.0277777777777762E-2</v>
      </c>
      <c r="AM76" s="40">
        <f t="shared" si="20"/>
        <v>0</v>
      </c>
      <c r="AN76" s="40">
        <f t="shared" si="21"/>
        <v>0</v>
      </c>
      <c r="AO76" s="40">
        <f t="shared" si="22"/>
        <v>0</v>
      </c>
      <c r="AP76" s="40">
        <f t="shared" si="23"/>
        <v>0</v>
      </c>
      <c r="AQ76" s="40">
        <f t="shared" si="24"/>
        <v>0</v>
      </c>
      <c r="AR76" s="40">
        <f t="shared" si="25"/>
        <v>0</v>
      </c>
      <c r="AS76" s="40">
        <f t="shared" si="26"/>
        <v>3.1666666666666665</v>
      </c>
      <c r="AT76" s="40">
        <f t="shared" si="27"/>
        <v>4.8616874135546335E-2</v>
      </c>
    </row>
    <row r="77" spans="1:46" s="29" customFormat="1" ht="29.45" customHeight="1" thickBot="1" x14ac:dyDescent="0.25">
      <c r="A77" s="125" t="s">
        <v>124</v>
      </c>
      <c r="B77" s="31" t="s">
        <v>151</v>
      </c>
      <c r="C77" s="32">
        <f t="shared" si="31"/>
        <v>62</v>
      </c>
      <c r="D77" s="33">
        <f t="shared" si="3"/>
        <v>9.120776917655056E-2</v>
      </c>
      <c r="E77" s="33">
        <f t="shared" si="4"/>
        <v>0.15883090733170169</v>
      </c>
      <c r="F77" s="147">
        <v>24</v>
      </c>
      <c r="G77" s="147">
        <v>14.65</v>
      </c>
      <c r="H77" s="147">
        <v>1.7</v>
      </c>
      <c r="I77" s="147">
        <v>9.8000000000000007</v>
      </c>
      <c r="J77" s="150">
        <v>1.65</v>
      </c>
      <c r="K77" s="147">
        <v>0</v>
      </c>
      <c r="L77" s="147">
        <v>2</v>
      </c>
      <c r="M77" s="147">
        <v>59</v>
      </c>
      <c r="N77" s="147">
        <v>0</v>
      </c>
      <c r="O77" s="151">
        <v>0</v>
      </c>
      <c r="P77" s="151">
        <v>3</v>
      </c>
      <c r="Q77" s="151">
        <v>0</v>
      </c>
      <c r="R77" s="151">
        <v>7</v>
      </c>
      <c r="S77" s="151">
        <v>0</v>
      </c>
      <c r="T77" s="152">
        <v>0</v>
      </c>
      <c r="U77" s="39">
        <f t="shared" si="28"/>
        <v>0.11604095563139931</v>
      </c>
      <c r="V77" s="40">
        <f t="shared" si="29"/>
        <v>0.19340159271899884</v>
      </c>
      <c r="W77" s="40">
        <f t="shared" si="5"/>
        <v>0.66894197952218437</v>
      </c>
      <c r="X77" s="40">
        <f t="shared" si="6"/>
        <v>0.66894197952218437</v>
      </c>
      <c r="Y77" s="40">
        <f t="shared" si="7"/>
        <v>0.11262798634812286</v>
      </c>
      <c r="Z77" s="40">
        <f t="shared" si="8"/>
        <v>0.26186006825938568</v>
      </c>
      <c r="AA77" s="40">
        <f t="shared" si="9"/>
        <v>0</v>
      </c>
      <c r="AB77" s="40">
        <f t="shared" si="10"/>
        <v>0</v>
      </c>
      <c r="AC77" s="40">
        <f t="shared" si="30"/>
        <v>0.13651877133105803</v>
      </c>
      <c r="AD77" s="40">
        <f t="shared" si="11"/>
        <v>7.6791808873720141E-2</v>
      </c>
      <c r="AE77" s="40">
        <f t="shared" si="12"/>
        <v>4.0273037542662111</v>
      </c>
      <c r="AF77" s="40">
        <f t="shared" si="13"/>
        <v>0.35958069234519746</v>
      </c>
      <c r="AG77" s="41">
        <f t="shared" si="14"/>
        <v>0</v>
      </c>
      <c r="AH77" s="40">
        <f t="shared" si="15"/>
        <v>0</v>
      </c>
      <c r="AI77" s="40">
        <f t="shared" si="16"/>
        <v>0</v>
      </c>
      <c r="AJ77" s="40">
        <f t="shared" si="17"/>
        <v>0</v>
      </c>
      <c r="AK77" s="40">
        <f t="shared" si="18"/>
        <v>0.20477815699658702</v>
      </c>
      <c r="AL77" s="40">
        <f t="shared" si="19"/>
        <v>0.11092150170648463</v>
      </c>
      <c r="AM77" s="40">
        <f t="shared" si="20"/>
        <v>0</v>
      </c>
      <c r="AN77" s="40">
        <f t="shared" si="21"/>
        <v>0</v>
      </c>
      <c r="AO77" s="40">
        <f t="shared" si="22"/>
        <v>0.47781569965870307</v>
      </c>
      <c r="AP77" s="40">
        <f t="shared" si="23"/>
        <v>0.10469785183698053</v>
      </c>
      <c r="AQ77" s="40">
        <f t="shared" si="24"/>
        <v>0</v>
      </c>
      <c r="AR77" s="40">
        <f t="shared" si="25"/>
        <v>0</v>
      </c>
      <c r="AS77" s="40">
        <f t="shared" si="26"/>
        <v>0</v>
      </c>
      <c r="AT77" s="40">
        <f t="shared" si="27"/>
        <v>0</v>
      </c>
    </row>
    <row r="78" spans="1:46" s="29" customFormat="1" ht="29.45" customHeight="1" thickBot="1" x14ac:dyDescent="0.25">
      <c r="A78" s="70" t="s">
        <v>86</v>
      </c>
      <c r="B78" s="71" t="s">
        <v>152</v>
      </c>
      <c r="C78" s="32">
        <f t="shared" si="31"/>
        <v>63</v>
      </c>
      <c r="D78" s="33">
        <f t="shared" si="3"/>
        <v>9.1094448797644265E-2</v>
      </c>
      <c r="E78" s="33">
        <f t="shared" si="4"/>
        <v>0.15863356911409857</v>
      </c>
      <c r="F78" s="34">
        <v>11</v>
      </c>
      <c r="G78" s="35">
        <v>10.25</v>
      </c>
      <c r="H78" s="35">
        <v>1</v>
      </c>
      <c r="I78" s="35">
        <v>7</v>
      </c>
      <c r="J78" s="35">
        <v>1</v>
      </c>
      <c r="K78" s="35">
        <v>0</v>
      </c>
      <c r="L78" s="35">
        <v>0</v>
      </c>
      <c r="M78" s="35">
        <v>21</v>
      </c>
      <c r="N78" s="35">
        <v>147892</v>
      </c>
      <c r="O78" s="153">
        <v>2</v>
      </c>
      <c r="P78" s="49">
        <v>4</v>
      </c>
      <c r="Q78" s="49">
        <v>1</v>
      </c>
      <c r="R78" s="49">
        <v>5</v>
      </c>
      <c r="S78" s="49">
        <v>0</v>
      </c>
      <c r="T78" s="51">
        <v>3</v>
      </c>
      <c r="U78" s="39">
        <f t="shared" si="28"/>
        <v>9.7560975609756101E-2</v>
      </c>
      <c r="V78" s="40">
        <f t="shared" si="29"/>
        <v>0.16260162601626019</v>
      </c>
      <c r="W78" s="40">
        <f t="shared" si="5"/>
        <v>0.68292682926829273</v>
      </c>
      <c r="X78" s="40">
        <f t="shared" si="6"/>
        <v>0.68292682926829273</v>
      </c>
      <c r="Y78" s="40">
        <f t="shared" si="7"/>
        <v>9.7560975609756101E-2</v>
      </c>
      <c r="Z78" s="40">
        <f t="shared" si="8"/>
        <v>0.22682926829268296</v>
      </c>
      <c r="AA78" s="40">
        <f t="shared" si="9"/>
        <v>0</v>
      </c>
      <c r="AB78" s="40">
        <f t="shared" si="10"/>
        <v>0</v>
      </c>
      <c r="AC78" s="40">
        <f t="shared" si="30"/>
        <v>0</v>
      </c>
      <c r="AD78" s="40">
        <f t="shared" si="11"/>
        <v>0</v>
      </c>
      <c r="AE78" s="40">
        <f t="shared" si="12"/>
        <v>2.0487804878048781</v>
      </c>
      <c r="AF78" s="40">
        <f t="shared" si="13"/>
        <v>0.18292682926829271</v>
      </c>
      <c r="AG78" s="41">
        <f t="shared" si="14"/>
        <v>14428.487804878048</v>
      </c>
      <c r="AH78" s="40">
        <f t="shared" si="15"/>
        <v>2.5862007373056838E-3</v>
      </c>
      <c r="AI78" s="40">
        <f t="shared" si="16"/>
        <v>0.1951219512195122</v>
      </c>
      <c r="AJ78" s="40">
        <f t="shared" si="17"/>
        <v>0.30894308943089432</v>
      </c>
      <c r="AK78" s="40">
        <f t="shared" si="18"/>
        <v>0.3902439024390244</v>
      </c>
      <c r="AL78" s="40">
        <f t="shared" si="19"/>
        <v>0.2113821138211382</v>
      </c>
      <c r="AM78" s="40">
        <f t="shared" si="20"/>
        <v>9.7560975609756101E-2</v>
      </c>
      <c r="AN78" s="40">
        <f t="shared" si="21"/>
        <v>2.6685796269727405E-2</v>
      </c>
      <c r="AO78" s="40">
        <f t="shared" si="22"/>
        <v>0.48780487804878048</v>
      </c>
      <c r="AP78" s="40">
        <f t="shared" si="23"/>
        <v>0.10688665710186514</v>
      </c>
      <c r="AQ78" s="40">
        <f t="shared" si="24"/>
        <v>0</v>
      </c>
      <c r="AR78" s="40">
        <f t="shared" si="25"/>
        <v>0</v>
      </c>
      <c r="AS78" s="40">
        <f t="shared" si="26"/>
        <v>0.29268292682926828</v>
      </c>
      <c r="AT78" s="40">
        <f t="shared" si="27"/>
        <v>4.4934723206153226E-3</v>
      </c>
    </row>
    <row r="79" spans="1:46" s="29" customFormat="1" ht="29.45" customHeight="1" thickBot="1" x14ac:dyDescent="0.25">
      <c r="A79" s="70" t="s">
        <v>86</v>
      </c>
      <c r="B79" s="71" t="s">
        <v>153</v>
      </c>
      <c r="C79" s="32">
        <f t="shared" si="31"/>
        <v>64</v>
      </c>
      <c r="D79" s="33">
        <f t="shared" si="3"/>
        <v>9.0763705091022537E-2</v>
      </c>
      <c r="E79" s="33">
        <f t="shared" si="4"/>
        <v>0.15805760586566855</v>
      </c>
      <c r="F79" s="154">
        <v>13</v>
      </c>
      <c r="G79" s="155">
        <v>11</v>
      </c>
      <c r="H79" s="155">
        <v>0</v>
      </c>
      <c r="I79" s="155">
        <v>8.5</v>
      </c>
      <c r="J79" s="155">
        <v>1</v>
      </c>
      <c r="K79" s="155">
        <v>0</v>
      </c>
      <c r="L79" s="155">
        <v>0</v>
      </c>
      <c r="M79" s="155">
        <v>27</v>
      </c>
      <c r="N79" s="154">
        <v>73000</v>
      </c>
      <c r="O79" s="156">
        <v>0</v>
      </c>
      <c r="P79" s="156">
        <v>9</v>
      </c>
      <c r="Q79" s="156">
        <v>0</v>
      </c>
      <c r="R79" s="156">
        <v>17</v>
      </c>
      <c r="S79" s="156">
        <v>0</v>
      </c>
      <c r="T79" s="157">
        <v>5</v>
      </c>
      <c r="U79" s="39">
        <f t="shared" si="28"/>
        <v>0</v>
      </c>
      <c r="V79" s="40">
        <f t="shared" si="29"/>
        <v>0</v>
      </c>
      <c r="W79" s="40">
        <f t="shared" si="5"/>
        <v>0.77272727272727271</v>
      </c>
      <c r="X79" s="40">
        <f t="shared" si="6"/>
        <v>0.77272727272727271</v>
      </c>
      <c r="Y79" s="40">
        <f t="shared" si="7"/>
        <v>9.0909090909090912E-2</v>
      </c>
      <c r="Z79" s="40">
        <f t="shared" si="8"/>
        <v>0.21136363636363639</v>
      </c>
      <c r="AA79" s="40">
        <f t="shared" si="9"/>
        <v>0</v>
      </c>
      <c r="AB79" s="40">
        <f t="shared" si="10"/>
        <v>0</v>
      </c>
      <c r="AC79" s="40">
        <f t="shared" si="30"/>
        <v>0</v>
      </c>
      <c r="AD79" s="40">
        <f t="shared" si="11"/>
        <v>0</v>
      </c>
      <c r="AE79" s="40">
        <f t="shared" si="12"/>
        <v>2.4545454545454546</v>
      </c>
      <c r="AF79" s="40">
        <f t="shared" si="13"/>
        <v>0.21915584415584419</v>
      </c>
      <c r="AG79" s="41">
        <f t="shared" si="14"/>
        <v>6636.363636363636</v>
      </c>
      <c r="AH79" s="40">
        <f t="shared" si="15"/>
        <v>1.1895195644542687E-3</v>
      </c>
      <c r="AI79" s="40">
        <f t="shared" si="16"/>
        <v>0</v>
      </c>
      <c r="AJ79" s="40">
        <f t="shared" si="17"/>
        <v>0</v>
      </c>
      <c r="AK79" s="40">
        <f t="shared" si="18"/>
        <v>0.81818181818181823</v>
      </c>
      <c r="AL79" s="40">
        <f t="shared" si="19"/>
        <v>0.44318181818181818</v>
      </c>
      <c r="AM79" s="40">
        <f t="shared" si="20"/>
        <v>0</v>
      </c>
      <c r="AN79" s="40">
        <f t="shared" si="21"/>
        <v>0</v>
      </c>
      <c r="AO79" s="40">
        <f t="shared" si="22"/>
        <v>1.5454545454545454</v>
      </c>
      <c r="AP79" s="40">
        <f t="shared" si="23"/>
        <v>0.33863636363636368</v>
      </c>
      <c r="AQ79" s="40">
        <f t="shared" si="24"/>
        <v>0</v>
      </c>
      <c r="AR79" s="40">
        <f t="shared" si="25"/>
        <v>0</v>
      </c>
      <c r="AS79" s="40">
        <f t="shared" si="26"/>
        <v>0.45454545454545453</v>
      </c>
      <c r="AT79" s="40">
        <f t="shared" si="27"/>
        <v>6.9784986797434938E-3</v>
      </c>
    </row>
    <row r="80" spans="1:46" s="29" customFormat="1" ht="29.45" customHeight="1" thickBot="1" x14ac:dyDescent="0.25">
      <c r="A80" s="30" t="s">
        <v>95</v>
      </c>
      <c r="B80" s="31" t="s">
        <v>154</v>
      </c>
      <c r="C80" s="32">
        <f t="shared" ref="C80:C115" si="32">RANK(E80,$E$16:$E$115,0)</f>
        <v>65</v>
      </c>
      <c r="D80" s="33">
        <f t="shared" ref="D80:D115" si="33">V80*$I$8+X80*$J$8+Z80*$K$8+AB80*$L$8+AD80*$M$8+AF80*$N$8+AH80*$O$8+AJ80*$P$8+AL80*$Q$8+AN80*$R$8+AP80*$S$8+AR80*$T$8+AT80*$U$8</f>
        <v>8.8198950183329003E-2</v>
      </c>
      <c r="E80" s="33">
        <f t="shared" ref="E80:E115" si="34">D80/MAX($D$16:$D$113)</f>
        <v>0.15359129391932691</v>
      </c>
      <c r="F80" s="86">
        <v>7</v>
      </c>
      <c r="G80" s="87">
        <v>3.25</v>
      </c>
      <c r="H80" s="87">
        <v>0</v>
      </c>
      <c r="I80" s="87">
        <v>2</v>
      </c>
      <c r="J80" s="87">
        <v>0</v>
      </c>
      <c r="K80" s="87">
        <v>0</v>
      </c>
      <c r="L80" s="87">
        <v>0</v>
      </c>
      <c r="M80" s="87">
        <v>8</v>
      </c>
      <c r="N80" s="87">
        <v>0</v>
      </c>
      <c r="O80" s="88">
        <v>0</v>
      </c>
      <c r="P80" s="88">
        <v>6</v>
      </c>
      <c r="Q80" s="88">
        <v>0</v>
      </c>
      <c r="R80" s="88">
        <v>1</v>
      </c>
      <c r="S80" s="88">
        <v>0</v>
      </c>
      <c r="T80" s="89">
        <v>8</v>
      </c>
      <c r="U80" s="39">
        <f t="shared" si="28"/>
        <v>0</v>
      </c>
      <c r="V80" s="40">
        <f t="shared" si="29"/>
        <v>0</v>
      </c>
      <c r="W80" s="40">
        <f t="shared" ref="W80:W115" si="35">IF(G80=0,0,I80/G80)</f>
        <v>0.61538461538461542</v>
      </c>
      <c r="X80" s="40">
        <f t="shared" ref="X80:X115" si="36">IFERROR(W80/$Z$15,0)</f>
        <v>0.61538461538461542</v>
      </c>
      <c r="Y80" s="40">
        <f t="shared" ref="Y80:Y115" si="37">IF(G80=0,0,J80/G80)</f>
        <v>0</v>
      </c>
      <c r="Z80" s="40">
        <f t="shared" ref="Z80:Z115" si="38">IFERROR(Y80/$AB$15,0)</f>
        <v>0</v>
      </c>
      <c r="AA80" s="40">
        <f t="shared" ref="AA80:AA115" si="39">IF(G80=0,0,K80/G80)</f>
        <v>0</v>
      </c>
      <c r="AB80" s="40">
        <f t="shared" ref="AB80:AB115" si="40">AA80/$AD$15</f>
        <v>0</v>
      </c>
      <c r="AC80" s="40">
        <f t="shared" si="30"/>
        <v>0</v>
      </c>
      <c r="AD80" s="40">
        <f t="shared" ref="AD80:AD115" si="41">IFERROR(AC80/$AF$15,0)</f>
        <v>0</v>
      </c>
      <c r="AE80" s="40">
        <f t="shared" ref="AE80:AE115" si="42">IF(G80=0,0,M80/G80)</f>
        <v>2.4615384615384617</v>
      </c>
      <c r="AF80" s="40">
        <f t="shared" ref="AF80:AF115" si="43">IFERROR(AE80/$AH$15,0)</f>
        <v>0.2197802197802198</v>
      </c>
      <c r="AG80" s="41">
        <f t="shared" ref="AG80:AG115" si="44">IF(G80=0,0,N80/G80)</f>
        <v>0</v>
      </c>
      <c r="AH80" s="40">
        <f t="shared" ref="AH80:AH115" si="45">IFERROR(AG80/$AJ$15,0)</f>
        <v>0</v>
      </c>
      <c r="AI80" s="40">
        <f t="shared" ref="AI80:AI115" si="46">IF(G80=0,0,O80/G80)</f>
        <v>0</v>
      </c>
      <c r="AJ80" s="40">
        <f t="shared" ref="AJ80:AJ115" si="47">IFERROR(AI80/$AL$15,0)</f>
        <v>0</v>
      </c>
      <c r="AK80" s="40">
        <f t="shared" ref="AK80:AK115" si="48">IF(G80=0,0,P80/G80)</f>
        <v>1.8461538461538463</v>
      </c>
      <c r="AL80" s="40">
        <f t="shared" ref="AL80:AL115" si="49">IFERROR(AK80/$AN$15,0)</f>
        <v>1</v>
      </c>
      <c r="AM80" s="40">
        <f t="shared" ref="AM80:AM115" si="50">IF(G80=0,0,Q80/G80)</f>
        <v>0</v>
      </c>
      <c r="AN80" s="40">
        <f t="shared" ref="AN80:AN115" si="51">IFERROR(AM80/$AP$15,0)</f>
        <v>0</v>
      </c>
      <c r="AO80" s="40">
        <f t="shared" ref="AO80:AO115" si="52">IF(G80=0,0,R80/G80)</f>
        <v>0.30769230769230771</v>
      </c>
      <c r="AP80" s="40">
        <f t="shared" ref="AP80:AP115" si="53">IFERROR(AO80/$AR$15,0)</f>
        <v>6.7420814479638019E-2</v>
      </c>
      <c r="AQ80" s="40">
        <f t="shared" ref="AQ80:AQ115" si="54">IF(G80=0,0,S80/G80)</f>
        <v>0</v>
      </c>
      <c r="AR80" s="40">
        <f t="shared" ref="AR80:AR115" si="55">IFERROR(AQ80/$AT$15,0)</f>
        <v>0</v>
      </c>
      <c r="AS80" s="40">
        <f t="shared" ref="AS80:AS115" si="56">IF(G80=0,0,T80/G80)</f>
        <v>2.4615384615384617</v>
      </c>
      <c r="AT80" s="40">
        <f t="shared" ref="AT80:AT115" si="57">IFERROR(AS80/$AV$15,0)</f>
        <v>3.7791254388764767E-2</v>
      </c>
    </row>
    <row r="81" spans="1:46" s="29" customFormat="1" ht="29.45" customHeight="1" thickBot="1" x14ac:dyDescent="0.25">
      <c r="A81" s="125" t="s">
        <v>124</v>
      </c>
      <c r="B81" s="158" t="s">
        <v>155</v>
      </c>
      <c r="C81" s="32">
        <f t="shared" si="32"/>
        <v>66</v>
      </c>
      <c r="D81" s="33">
        <f t="shared" si="33"/>
        <v>8.6419798869827438E-2</v>
      </c>
      <c r="E81" s="33">
        <f t="shared" si="34"/>
        <v>0.15049304669811878</v>
      </c>
      <c r="F81" s="34">
        <v>25</v>
      </c>
      <c r="G81" s="35">
        <v>15.45</v>
      </c>
      <c r="H81" s="35">
        <v>1.7</v>
      </c>
      <c r="I81" s="35">
        <v>11.45</v>
      </c>
      <c r="J81" s="35">
        <v>0</v>
      </c>
      <c r="K81" s="35">
        <v>0</v>
      </c>
      <c r="L81" s="35">
        <v>6</v>
      </c>
      <c r="M81" s="35">
        <v>8</v>
      </c>
      <c r="N81" s="35">
        <v>0</v>
      </c>
      <c r="O81" s="49">
        <v>0</v>
      </c>
      <c r="P81" s="49">
        <v>0</v>
      </c>
      <c r="Q81" s="49">
        <v>0</v>
      </c>
      <c r="R81" s="49">
        <v>4</v>
      </c>
      <c r="S81" s="49">
        <v>0</v>
      </c>
      <c r="T81" s="51">
        <v>0</v>
      </c>
      <c r="U81" s="39">
        <f t="shared" ref="U81:U115" si="58">IF(G81=0,0,H81/G81)</f>
        <v>0.11003236245954692</v>
      </c>
      <c r="V81" s="40">
        <f t="shared" ref="V81:V115" si="59">IFERROR(U81/$X$15,0)</f>
        <v>0.18338727076591155</v>
      </c>
      <c r="W81" s="40">
        <f t="shared" si="35"/>
        <v>0.74110032362459544</v>
      </c>
      <c r="X81" s="40">
        <f t="shared" si="36"/>
        <v>0.74110032362459544</v>
      </c>
      <c r="Y81" s="40">
        <f t="shared" si="37"/>
        <v>0</v>
      </c>
      <c r="Z81" s="40">
        <f t="shared" si="38"/>
        <v>0</v>
      </c>
      <c r="AA81" s="40">
        <f t="shared" si="39"/>
        <v>0</v>
      </c>
      <c r="AB81" s="40">
        <f t="shared" si="40"/>
        <v>0</v>
      </c>
      <c r="AC81" s="40">
        <f t="shared" ref="AC81:AC115" si="60">IF(G81=0,0,L81/G81)</f>
        <v>0.38834951456310679</v>
      </c>
      <c r="AD81" s="40">
        <f t="shared" si="41"/>
        <v>0.21844660194174759</v>
      </c>
      <c r="AE81" s="40">
        <f t="shared" si="42"/>
        <v>0.51779935275080913</v>
      </c>
      <c r="AF81" s="40">
        <f t="shared" si="43"/>
        <v>4.6232085067036535E-2</v>
      </c>
      <c r="AG81" s="41">
        <f t="shared" si="44"/>
        <v>0</v>
      </c>
      <c r="AH81" s="40">
        <f t="shared" si="45"/>
        <v>0</v>
      </c>
      <c r="AI81" s="40">
        <f t="shared" si="46"/>
        <v>0</v>
      </c>
      <c r="AJ81" s="40">
        <f t="shared" si="47"/>
        <v>0</v>
      </c>
      <c r="AK81" s="40">
        <f t="shared" si="48"/>
        <v>0</v>
      </c>
      <c r="AL81" s="40">
        <f t="shared" si="49"/>
        <v>0</v>
      </c>
      <c r="AM81" s="40">
        <f t="shared" si="50"/>
        <v>0</v>
      </c>
      <c r="AN81" s="40">
        <f t="shared" si="51"/>
        <v>0</v>
      </c>
      <c r="AO81" s="40">
        <f t="shared" si="52"/>
        <v>0.25889967637540456</v>
      </c>
      <c r="AP81" s="40">
        <f t="shared" si="53"/>
        <v>5.6729487911669534E-2</v>
      </c>
      <c r="AQ81" s="40">
        <f t="shared" si="54"/>
        <v>0</v>
      </c>
      <c r="AR81" s="40">
        <f t="shared" si="55"/>
        <v>0</v>
      </c>
      <c r="AS81" s="40">
        <f t="shared" si="56"/>
        <v>0</v>
      </c>
      <c r="AT81" s="40">
        <f t="shared" si="57"/>
        <v>0</v>
      </c>
    </row>
    <row r="82" spans="1:46" s="29" customFormat="1" ht="29.45" customHeight="1" thickBot="1" x14ac:dyDescent="0.25">
      <c r="A82" s="30" t="s">
        <v>120</v>
      </c>
      <c r="B82" s="31" t="s">
        <v>156</v>
      </c>
      <c r="C82" s="32">
        <f t="shared" si="32"/>
        <v>67</v>
      </c>
      <c r="D82" s="33">
        <f t="shared" si="33"/>
        <v>8.6247086247086255E-2</v>
      </c>
      <c r="E82" s="33">
        <f t="shared" si="34"/>
        <v>0.15019228172134885</v>
      </c>
      <c r="F82" s="75">
        <v>5</v>
      </c>
      <c r="G82" s="75">
        <v>3.25</v>
      </c>
      <c r="H82" s="75">
        <v>1</v>
      </c>
      <c r="I82" s="75">
        <v>2.25</v>
      </c>
      <c r="J82" s="75">
        <v>0</v>
      </c>
      <c r="K82" s="75">
        <v>0</v>
      </c>
      <c r="L82" s="75">
        <v>1</v>
      </c>
      <c r="M82" s="75">
        <v>0</v>
      </c>
      <c r="N82" s="75">
        <v>0</v>
      </c>
      <c r="O82" s="159">
        <v>0</v>
      </c>
      <c r="P82" s="159">
        <v>0</v>
      </c>
      <c r="Q82" s="159">
        <v>0</v>
      </c>
      <c r="R82" s="159">
        <v>0</v>
      </c>
      <c r="S82" s="159">
        <v>0</v>
      </c>
      <c r="T82" s="159">
        <v>0</v>
      </c>
      <c r="U82" s="39">
        <f t="shared" si="58"/>
        <v>0.30769230769230771</v>
      </c>
      <c r="V82" s="40">
        <f t="shared" si="59"/>
        <v>0.51282051282051289</v>
      </c>
      <c r="W82" s="40">
        <f t="shared" si="35"/>
        <v>0.69230769230769229</v>
      </c>
      <c r="X82" s="40">
        <f t="shared" si="36"/>
        <v>0.69230769230769229</v>
      </c>
      <c r="Y82" s="40">
        <f t="shared" si="37"/>
        <v>0</v>
      </c>
      <c r="Z82" s="40">
        <f t="shared" si="38"/>
        <v>0</v>
      </c>
      <c r="AA82" s="40">
        <f t="shared" si="39"/>
        <v>0</v>
      </c>
      <c r="AB82" s="40">
        <f t="shared" si="40"/>
        <v>0</v>
      </c>
      <c r="AC82" s="40">
        <f t="shared" si="60"/>
        <v>0.30769230769230771</v>
      </c>
      <c r="AD82" s="40">
        <f t="shared" si="41"/>
        <v>0.1730769230769231</v>
      </c>
      <c r="AE82" s="40">
        <f t="shared" si="42"/>
        <v>0</v>
      </c>
      <c r="AF82" s="40">
        <f t="shared" si="43"/>
        <v>0</v>
      </c>
      <c r="AG82" s="41">
        <f t="shared" si="44"/>
        <v>0</v>
      </c>
      <c r="AH82" s="40">
        <f t="shared" si="45"/>
        <v>0</v>
      </c>
      <c r="AI82" s="40">
        <f t="shared" si="46"/>
        <v>0</v>
      </c>
      <c r="AJ82" s="40">
        <f t="shared" si="47"/>
        <v>0</v>
      </c>
      <c r="AK82" s="40">
        <f t="shared" si="48"/>
        <v>0</v>
      </c>
      <c r="AL82" s="40">
        <f t="shared" si="49"/>
        <v>0</v>
      </c>
      <c r="AM82" s="40">
        <f t="shared" si="50"/>
        <v>0</v>
      </c>
      <c r="AN82" s="40">
        <f t="shared" si="51"/>
        <v>0</v>
      </c>
      <c r="AO82" s="40">
        <f t="shared" si="52"/>
        <v>0</v>
      </c>
      <c r="AP82" s="40">
        <f t="shared" si="53"/>
        <v>0</v>
      </c>
      <c r="AQ82" s="40">
        <f t="shared" si="54"/>
        <v>0</v>
      </c>
      <c r="AR82" s="40">
        <f t="shared" si="55"/>
        <v>0</v>
      </c>
      <c r="AS82" s="40">
        <f t="shared" si="56"/>
        <v>0</v>
      </c>
      <c r="AT82" s="40">
        <f t="shared" si="57"/>
        <v>0</v>
      </c>
    </row>
    <row r="83" spans="1:46" s="29" customFormat="1" ht="29.45" customHeight="1" thickBot="1" x14ac:dyDescent="0.25">
      <c r="A83" s="30" t="s">
        <v>157</v>
      </c>
      <c r="B83" s="31" t="s">
        <v>158</v>
      </c>
      <c r="C83" s="32">
        <f t="shared" si="32"/>
        <v>68</v>
      </c>
      <c r="D83" s="33">
        <f t="shared" si="33"/>
        <v>8.4183387904098197E-2</v>
      </c>
      <c r="E83" s="33">
        <f t="shared" si="34"/>
        <v>0.14659851900535434</v>
      </c>
      <c r="F83" s="52">
        <v>7</v>
      </c>
      <c r="G83" s="93">
        <v>5.2</v>
      </c>
      <c r="H83" s="53">
        <v>0</v>
      </c>
      <c r="I83" s="93">
        <v>4.2</v>
      </c>
      <c r="J83" s="53">
        <v>0</v>
      </c>
      <c r="K83" s="53">
        <v>0</v>
      </c>
      <c r="L83" s="53">
        <v>1</v>
      </c>
      <c r="M83" s="53">
        <v>12</v>
      </c>
      <c r="N83" s="53">
        <v>0</v>
      </c>
      <c r="O83" s="54">
        <v>0</v>
      </c>
      <c r="P83" s="54">
        <v>2</v>
      </c>
      <c r="Q83" s="54">
        <v>0</v>
      </c>
      <c r="R83" s="54">
        <v>3</v>
      </c>
      <c r="S83" s="54"/>
      <c r="T83" s="55">
        <v>24</v>
      </c>
      <c r="U83" s="39">
        <f t="shared" si="58"/>
        <v>0</v>
      </c>
      <c r="V83" s="40">
        <f t="shared" si="59"/>
        <v>0</v>
      </c>
      <c r="W83" s="40">
        <f t="shared" si="35"/>
        <v>0.80769230769230771</v>
      </c>
      <c r="X83" s="40">
        <f t="shared" si="36"/>
        <v>0.80769230769230771</v>
      </c>
      <c r="Y83" s="40">
        <f t="shared" si="37"/>
        <v>0</v>
      </c>
      <c r="Z83" s="40">
        <f t="shared" si="38"/>
        <v>0</v>
      </c>
      <c r="AA83" s="40">
        <f t="shared" si="39"/>
        <v>0</v>
      </c>
      <c r="AB83" s="40">
        <f t="shared" si="40"/>
        <v>0</v>
      </c>
      <c r="AC83" s="40">
        <f t="shared" si="60"/>
        <v>0.19230769230769229</v>
      </c>
      <c r="AD83" s="40">
        <f t="shared" si="41"/>
        <v>0.10817307692307691</v>
      </c>
      <c r="AE83" s="40">
        <f t="shared" si="42"/>
        <v>2.3076923076923075</v>
      </c>
      <c r="AF83" s="40">
        <f t="shared" si="43"/>
        <v>0.20604395604395603</v>
      </c>
      <c r="AG83" s="41">
        <f t="shared" si="44"/>
        <v>0</v>
      </c>
      <c r="AH83" s="40">
        <f t="shared" si="45"/>
        <v>0</v>
      </c>
      <c r="AI83" s="40">
        <f t="shared" si="46"/>
        <v>0</v>
      </c>
      <c r="AJ83" s="40">
        <f t="shared" si="47"/>
        <v>0</v>
      </c>
      <c r="AK83" s="40">
        <f t="shared" si="48"/>
        <v>0.38461538461538458</v>
      </c>
      <c r="AL83" s="40">
        <f t="shared" si="49"/>
        <v>0.20833333333333331</v>
      </c>
      <c r="AM83" s="40">
        <f t="shared" si="50"/>
        <v>0</v>
      </c>
      <c r="AN83" s="40">
        <f t="shared" si="51"/>
        <v>0</v>
      </c>
      <c r="AO83" s="40">
        <f t="shared" si="52"/>
        <v>0.57692307692307687</v>
      </c>
      <c r="AP83" s="40">
        <f t="shared" si="53"/>
        <v>0.12641402714932126</v>
      </c>
      <c r="AQ83" s="40">
        <f t="shared" si="54"/>
        <v>0</v>
      </c>
      <c r="AR83" s="40">
        <f t="shared" si="55"/>
        <v>0</v>
      </c>
      <c r="AS83" s="40">
        <f t="shared" si="56"/>
        <v>4.615384615384615</v>
      </c>
      <c r="AT83" s="40">
        <f t="shared" si="57"/>
        <v>7.0858601978933927E-2</v>
      </c>
    </row>
    <row r="84" spans="1:46" s="29" customFormat="1" ht="29.45" customHeight="1" thickBot="1" x14ac:dyDescent="0.25">
      <c r="A84" s="70" t="s">
        <v>86</v>
      </c>
      <c r="B84" s="71" t="s">
        <v>159</v>
      </c>
      <c r="C84" s="32">
        <f t="shared" si="32"/>
        <v>69</v>
      </c>
      <c r="D84" s="33">
        <f t="shared" si="33"/>
        <v>8.4024622088849074E-2</v>
      </c>
      <c r="E84" s="33">
        <f t="shared" si="34"/>
        <v>0.14632204125880993</v>
      </c>
      <c r="F84" s="160">
        <v>17</v>
      </c>
      <c r="G84" s="161">
        <v>14.5</v>
      </c>
      <c r="H84" s="161">
        <v>0.25</v>
      </c>
      <c r="I84" s="161">
        <v>12.25</v>
      </c>
      <c r="J84" s="161">
        <v>3</v>
      </c>
      <c r="K84" s="161">
        <v>0</v>
      </c>
      <c r="L84" s="161">
        <v>0</v>
      </c>
      <c r="M84" s="161">
        <v>0</v>
      </c>
      <c r="N84" s="161">
        <v>0</v>
      </c>
      <c r="O84" s="162">
        <v>0</v>
      </c>
      <c r="P84" s="163">
        <v>7</v>
      </c>
      <c r="Q84" s="162">
        <v>0</v>
      </c>
      <c r="R84" s="163">
        <v>13</v>
      </c>
      <c r="S84" s="162">
        <v>0</v>
      </c>
      <c r="T84" s="164">
        <v>34</v>
      </c>
      <c r="U84" s="39">
        <f t="shared" si="58"/>
        <v>1.7241379310344827E-2</v>
      </c>
      <c r="V84" s="40">
        <f t="shared" si="59"/>
        <v>2.8735632183908046E-2</v>
      </c>
      <c r="W84" s="40">
        <f t="shared" si="35"/>
        <v>0.84482758620689657</v>
      </c>
      <c r="X84" s="40">
        <f t="shared" si="36"/>
        <v>0.84482758620689657</v>
      </c>
      <c r="Y84" s="40">
        <f t="shared" si="37"/>
        <v>0.20689655172413793</v>
      </c>
      <c r="Z84" s="40">
        <f t="shared" si="38"/>
        <v>0.48103448275862076</v>
      </c>
      <c r="AA84" s="40">
        <f t="shared" si="39"/>
        <v>0</v>
      </c>
      <c r="AB84" s="40">
        <f t="shared" si="40"/>
        <v>0</v>
      </c>
      <c r="AC84" s="40">
        <f t="shared" si="60"/>
        <v>0</v>
      </c>
      <c r="AD84" s="40">
        <f t="shared" si="41"/>
        <v>0</v>
      </c>
      <c r="AE84" s="40">
        <f t="shared" si="42"/>
        <v>0</v>
      </c>
      <c r="AF84" s="40">
        <f t="shared" si="43"/>
        <v>0</v>
      </c>
      <c r="AG84" s="41">
        <f t="shared" si="44"/>
        <v>0</v>
      </c>
      <c r="AH84" s="40">
        <f t="shared" si="45"/>
        <v>0</v>
      </c>
      <c r="AI84" s="40">
        <f t="shared" si="46"/>
        <v>0</v>
      </c>
      <c r="AJ84" s="40">
        <f t="shared" si="47"/>
        <v>0</v>
      </c>
      <c r="AK84" s="40">
        <f t="shared" si="48"/>
        <v>0.48275862068965519</v>
      </c>
      <c r="AL84" s="40">
        <f t="shared" si="49"/>
        <v>0.2614942528735632</v>
      </c>
      <c r="AM84" s="40">
        <f t="shared" si="50"/>
        <v>0</v>
      </c>
      <c r="AN84" s="40">
        <f t="shared" si="51"/>
        <v>0</v>
      </c>
      <c r="AO84" s="40">
        <f t="shared" si="52"/>
        <v>0.89655172413793105</v>
      </c>
      <c r="AP84" s="40">
        <f t="shared" si="53"/>
        <v>0.19645030425963492</v>
      </c>
      <c r="AQ84" s="40">
        <f t="shared" si="54"/>
        <v>0</v>
      </c>
      <c r="AR84" s="40">
        <f t="shared" si="55"/>
        <v>0</v>
      </c>
      <c r="AS84" s="40">
        <f t="shared" si="56"/>
        <v>2.3448275862068964</v>
      </c>
      <c r="AT84" s="40">
        <f t="shared" si="57"/>
        <v>3.5999427672056085E-2</v>
      </c>
    </row>
    <row r="85" spans="1:46" s="29" customFormat="1" ht="29.45" customHeight="1" thickBot="1" x14ac:dyDescent="0.25">
      <c r="A85" s="30" t="s">
        <v>80</v>
      </c>
      <c r="B85" s="31" t="s">
        <v>160</v>
      </c>
      <c r="C85" s="32">
        <f t="shared" si="32"/>
        <v>70</v>
      </c>
      <c r="D85" s="33">
        <f t="shared" si="33"/>
        <v>8.3546287174897579E-2</v>
      </c>
      <c r="E85" s="33">
        <f t="shared" si="34"/>
        <v>0.14548905993411285</v>
      </c>
      <c r="F85" s="52">
        <v>18</v>
      </c>
      <c r="G85" s="53">
        <v>12.8</v>
      </c>
      <c r="H85" s="53">
        <v>1</v>
      </c>
      <c r="I85" s="53">
        <v>11.8</v>
      </c>
      <c r="J85" s="53">
        <v>1.85</v>
      </c>
      <c r="K85" s="53">
        <v>0</v>
      </c>
      <c r="L85" s="53">
        <v>0</v>
      </c>
      <c r="M85" s="53">
        <v>2</v>
      </c>
      <c r="N85" s="53">
        <v>450000</v>
      </c>
      <c r="O85" s="54">
        <v>0</v>
      </c>
      <c r="P85" s="54">
        <v>2</v>
      </c>
      <c r="Q85" s="54">
        <v>3</v>
      </c>
      <c r="R85" s="54">
        <v>4</v>
      </c>
      <c r="S85" s="54">
        <v>0</v>
      </c>
      <c r="T85" s="55">
        <v>1</v>
      </c>
      <c r="U85" s="39">
        <f t="shared" si="58"/>
        <v>7.8125E-2</v>
      </c>
      <c r="V85" s="40">
        <f t="shared" si="59"/>
        <v>0.13020833333333334</v>
      </c>
      <c r="W85" s="40">
        <f t="shared" si="35"/>
        <v>0.921875</v>
      </c>
      <c r="X85" s="40">
        <f t="shared" si="36"/>
        <v>0.921875</v>
      </c>
      <c r="Y85" s="40">
        <f t="shared" si="37"/>
        <v>0.14453125</v>
      </c>
      <c r="Z85" s="40">
        <f t="shared" si="38"/>
        <v>0.33603515625000002</v>
      </c>
      <c r="AA85" s="40">
        <f t="shared" si="39"/>
        <v>0</v>
      </c>
      <c r="AB85" s="40">
        <f t="shared" si="40"/>
        <v>0</v>
      </c>
      <c r="AC85" s="40">
        <f t="shared" si="60"/>
        <v>0</v>
      </c>
      <c r="AD85" s="40">
        <f t="shared" si="41"/>
        <v>0</v>
      </c>
      <c r="AE85" s="40">
        <f t="shared" si="42"/>
        <v>0.15625</v>
      </c>
      <c r="AF85" s="40">
        <f t="shared" si="43"/>
        <v>1.3950892857142858E-2</v>
      </c>
      <c r="AG85" s="41">
        <f t="shared" si="44"/>
        <v>35156.25</v>
      </c>
      <c r="AH85" s="40">
        <f t="shared" si="45"/>
        <v>6.3015002611821816E-3</v>
      </c>
      <c r="AI85" s="40">
        <f t="shared" si="46"/>
        <v>0</v>
      </c>
      <c r="AJ85" s="40">
        <f t="shared" si="47"/>
        <v>0</v>
      </c>
      <c r="AK85" s="40">
        <f t="shared" si="48"/>
        <v>0.15625</v>
      </c>
      <c r="AL85" s="40">
        <f t="shared" si="49"/>
        <v>8.4635416666666657E-2</v>
      </c>
      <c r="AM85" s="40">
        <f t="shared" si="50"/>
        <v>0.234375</v>
      </c>
      <c r="AN85" s="40">
        <f t="shared" si="51"/>
        <v>6.4108455882352949E-2</v>
      </c>
      <c r="AO85" s="40">
        <f t="shared" si="52"/>
        <v>0.3125</v>
      </c>
      <c r="AP85" s="40">
        <f t="shared" si="53"/>
        <v>6.8474264705882359E-2</v>
      </c>
      <c r="AQ85" s="40">
        <f t="shared" si="54"/>
        <v>0</v>
      </c>
      <c r="AR85" s="40">
        <f t="shared" si="55"/>
        <v>0</v>
      </c>
      <c r="AS85" s="40">
        <f t="shared" si="56"/>
        <v>7.8125E-2</v>
      </c>
      <c r="AT85" s="40">
        <f t="shared" si="57"/>
        <v>1.1994294605809129E-3</v>
      </c>
    </row>
    <row r="86" spans="1:46" s="29" customFormat="1" ht="29.45" customHeight="1" thickBot="1" x14ac:dyDescent="0.25">
      <c r="A86" s="70" t="s">
        <v>86</v>
      </c>
      <c r="B86" s="71" t="s">
        <v>161</v>
      </c>
      <c r="C86" s="32">
        <f t="shared" si="32"/>
        <v>71</v>
      </c>
      <c r="D86" s="33">
        <f t="shared" si="33"/>
        <v>8.3232254012388582E-2</v>
      </c>
      <c r="E86" s="33">
        <f t="shared" si="34"/>
        <v>0.14494219673831427</v>
      </c>
      <c r="F86" s="86">
        <v>16</v>
      </c>
      <c r="G86" s="87">
        <v>11.75</v>
      </c>
      <c r="H86" s="87">
        <v>1.5</v>
      </c>
      <c r="I86" s="87">
        <v>6.75</v>
      </c>
      <c r="J86" s="87">
        <v>1</v>
      </c>
      <c r="K86" s="87">
        <v>0</v>
      </c>
      <c r="L86" s="87">
        <v>0</v>
      </c>
      <c r="M86" s="87">
        <v>2</v>
      </c>
      <c r="N86" s="87">
        <v>108000</v>
      </c>
      <c r="O86" s="88">
        <v>0</v>
      </c>
      <c r="P86" s="88">
        <v>10</v>
      </c>
      <c r="Q86" s="88">
        <v>1</v>
      </c>
      <c r="R86" s="88">
        <v>10</v>
      </c>
      <c r="S86" s="88">
        <v>0</v>
      </c>
      <c r="T86" s="89">
        <v>64</v>
      </c>
      <c r="U86" s="39">
        <f t="shared" si="58"/>
        <v>0.1276595744680851</v>
      </c>
      <c r="V86" s="40">
        <f t="shared" si="59"/>
        <v>0.21276595744680851</v>
      </c>
      <c r="W86" s="40">
        <f t="shared" si="35"/>
        <v>0.57446808510638303</v>
      </c>
      <c r="X86" s="40">
        <f t="shared" si="36"/>
        <v>0.57446808510638303</v>
      </c>
      <c r="Y86" s="40">
        <f t="shared" si="37"/>
        <v>8.5106382978723402E-2</v>
      </c>
      <c r="Z86" s="40">
        <f t="shared" si="38"/>
        <v>0.19787234042553192</v>
      </c>
      <c r="AA86" s="40">
        <f t="shared" si="39"/>
        <v>0</v>
      </c>
      <c r="AB86" s="40">
        <f t="shared" si="40"/>
        <v>0</v>
      </c>
      <c r="AC86" s="40">
        <f t="shared" si="60"/>
        <v>0</v>
      </c>
      <c r="AD86" s="40">
        <f t="shared" si="41"/>
        <v>0</v>
      </c>
      <c r="AE86" s="40">
        <f t="shared" si="42"/>
        <v>0.1702127659574468</v>
      </c>
      <c r="AF86" s="40">
        <f t="shared" si="43"/>
        <v>1.5197568389057751E-2</v>
      </c>
      <c r="AG86" s="41">
        <f t="shared" si="44"/>
        <v>9191.489361702128</v>
      </c>
      <c r="AH86" s="40">
        <f t="shared" si="45"/>
        <v>1.6475071321150352E-3</v>
      </c>
      <c r="AI86" s="40">
        <f t="shared" si="46"/>
        <v>0</v>
      </c>
      <c r="AJ86" s="40">
        <f t="shared" si="47"/>
        <v>0</v>
      </c>
      <c r="AK86" s="40">
        <f t="shared" si="48"/>
        <v>0.85106382978723405</v>
      </c>
      <c r="AL86" s="40">
        <f t="shared" si="49"/>
        <v>0.46099290780141844</v>
      </c>
      <c r="AM86" s="40">
        <f t="shared" si="50"/>
        <v>8.5106382978723402E-2</v>
      </c>
      <c r="AN86" s="40">
        <f t="shared" si="51"/>
        <v>2.3279098873591992E-2</v>
      </c>
      <c r="AO86" s="40">
        <f t="shared" si="52"/>
        <v>0.85106382978723405</v>
      </c>
      <c r="AP86" s="40">
        <f t="shared" si="53"/>
        <v>0.18648310387984982</v>
      </c>
      <c r="AQ86" s="40">
        <f t="shared" si="54"/>
        <v>0</v>
      </c>
      <c r="AR86" s="40">
        <f t="shared" si="55"/>
        <v>0</v>
      </c>
      <c r="AS86" s="40">
        <f t="shared" si="56"/>
        <v>5.4468085106382977</v>
      </c>
      <c r="AT86" s="40">
        <f t="shared" si="57"/>
        <v>8.3623201200670974E-2</v>
      </c>
    </row>
    <row r="87" spans="1:46" s="29" customFormat="1" ht="29.45" customHeight="1" thickBot="1" x14ac:dyDescent="0.25">
      <c r="A87" s="70" t="s">
        <v>86</v>
      </c>
      <c r="B87" s="71" t="s">
        <v>162</v>
      </c>
      <c r="C87" s="32">
        <f t="shared" si="32"/>
        <v>72</v>
      </c>
      <c r="D87" s="33">
        <f t="shared" si="33"/>
        <v>8.1736989573100258E-2</v>
      </c>
      <c r="E87" s="33">
        <f t="shared" si="34"/>
        <v>0.14233831540520903</v>
      </c>
      <c r="F87" s="86">
        <v>9</v>
      </c>
      <c r="G87" s="87">
        <v>5.5</v>
      </c>
      <c r="H87" s="87">
        <v>0</v>
      </c>
      <c r="I87" s="87">
        <v>1.25</v>
      </c>
      <c r="J87" s="87">
        <v>0</v>
      </c>
      <c r="K87" s="87">
        <v>0</v>
      </c>
      <c r="L87" s="87">
        <v>3</v>
      </c>
      <c r="M87" s="87">
        <v>0</v>
      </c>
      <c r="N87" s="87">
        <v>0</v>
      </c>
      <c r="O87" s="88">
        <v>0</v>
      </c>
      <c r="P87" s="88">
        <v>3</v>
      </c>
      <c r="Q87" s="88">
        <v>0</v>
      </c>
      <c r="R87" s="88">
        <v>1</v>
      </c>
      <c r="S87" s="88">
        <v>0</v>
      </c>
      <c r="T87" s="89">
        <v>3</v>
      </c>
      <c r="U87" s="39">
        <f t="shared" si="58"/>
        <v>0</v>
      </c>
      <c r="V87" s="40">
        <f t="shared" si="59"/>
        <v>0</v>
      </c>
      <c r="W87" s="40">
        <f t="shared" si="35"/>
        <v>0.22727272727272727</v>
      </c>
      <c r="X87" s="40">
        <f t="shared" si="36"/>
        <v>0.22727272727272727</v>
      </c>
      <c r="Y87" s="40">
        <f t="shared" si="37"/>
        <v>0</v>
      </c>
      <c r="Z87" s="40">
        <f t="shared" si="38"/>
        <v>0</v>
      </c>
      <c r="AA87" s="40">
        <f t="shared" si="39"/>
        <v>0</v>
      </c>
      <c r="AB87" s="40">
        <f t="shared" si="40"/>
        <v>0</v>
      </c>
      <c r="AC87" s="40">
        <f t="shared" si="60"/>
        <v>0.54545454545454541</v>
      </c>
      <c r="AD87" s="40">
        <f t="shared" si="41"/>
        <v>0.30681818181818182</v>
      </c>
      <c r="AE87" s="40">
        <f t="shared" si="42"/>
        <v>0</v>
      </c>
      <c r="AF87" s="40">
        <f t="shared" si="43"/>
        <v>0</v>
      </c>
      <c r="AG87" s="41">
        <f t="shared" si="44"/>
        <v>0</v>
      </c>
      <c r="AH87" s="40">
        <f t="shared" si="45"/>
        <v>0</v>
      </c>
      <c r="AI87" s="40">
        <f t="shared" si="46"/>
        <v>0</v>
      </c>
      <c r="AJ87" s="40">
        <f t="shared" si="47"/>
        <v>0</v>
      </c>
      <c r="AK87" s="40">
        <f t="shared" si="48"/>
        <v>0.54545454545454541</v>
      </c>
      <c r="AL87" s="40">
        <f t="shared" si="49"/>
        <v>0.29545454545454541</v>
      </c>
      <c r="AM87" s="40">
        <f t="shared" si="50"/>
        <v>0</v>
      </c>
      <c r="AN87" s="40">
        <f t="shared" si="51"/>
        <v>0</v>
      </c>
      <c r="AO87" s="40">
        <f t="shared" si="52"/>
        <v>0.18181818181818182</v>
      </c>
      <c r="AP87" s="40">
        <f t="shared" si="53"/>
        <v>3.983957219251337E-2</v>
      </c>
      <c r="AQ87" s="40">
        <f t="shared" si="54"/>
        <v>0</v>
      </c>
      <c r="AR87" s="40">
        <f t="shared" si="55"/>
        <v>0</v>
      </c>
      <c r="AS87" s="40">
        <f t="shared" si="56"/>
        <v>0.54545454545454541</v>
      </c>
      <c r="AT87" s="40">
        <f t="shared" si="57"/>
        <v>8.3741984156921918E-3</v>
      </c>
    </row>
    <row r="88" spans="1:46" s="29" customFormat="1" ht="29.45" customHeight="1" thickBot="1" x14ac:dyDescent="0.25">
      <c r="A88" s="125" t="s">
        <v>124</v>
      </c>
      <c r="B88" s="31" t="s">
        <v>163</v>
      </c>
      <c r="C88" s="32">
        <f t="shared" si="32"/>
        <v>73</v>
      </c>
      <c r="D88" s="33">
        <f t="shared" si="33"/>
        <v>8.0959525120083212E-2</v>
      </c>
      <c r="E88" s="33">
        <f t="shared" si="34"/>
        <v>0.14098442433205041</v>
      </c>
      <c r="F88" s="34">
        <v>6</v>
      </c>
      <c r="G88" s="35">
        <v>4.6500000000000004</v>
      </c>
      <c r="H88" s="35">
        <v>0</v>
      </c>
      <c r="I88" s="35">
        <v>4.1500000000000004</v>
      </c>
      <c r="J88" s="35">
        <v>0</v>
      </c>
      <c r="K88" s="35">
        <v>0</v>
      </c>
      <c r="L88" s="35">
        <v>0</v>
      </c>
      <c r="M88" s="35">
        <v>23</v>
      </c>
      <c r="N88" s="35">
        <v>0</v>
      </c>
      <c r="O88" s="37">
        <v>0</v>
      </c>
      <c r="P88" s="37">
        <v>3</v>
      </c>
      <c r="Q88" s="37">
        <v>0</v>
      </c>
      <c r="R88" s="37">
        <v>2</v>
      </c>
      <c r="S88" s="37">
        <v>0</v>
      </c>
      <c r="T88" s="38">
        <v>1</v>
      </c>
      <c r="U88" s="39">
        <f t="shared" si="58"/>
        <v>0</v>
      </c>
      <c r="V88" s="40">
        <f t="shared" si="59"/>
        <v>0</v>
      </c>
      <c r="W88" s="40">
        <f t="shared" si="35"/>
        <v>0.89247311827956988</v>
      </c>
      <c r="X88" s="40">
        <f t="shared" si="36"/>
        <v>0.89247311827956988</v>
      </c>
      <c r="Y88" s="40">
        <f t="shared" si="37"/>
        <v>0</v>
      </c>
      <c r="Z88" s="40">
        <f t="shared" si="38"/>
        <v>0</v>
      </c>
      <c r="AA88" s="40">
        <f t="shared" si="39"/>
        <v>0</v>
      </c>
      <c r="AB88" s="40">
        <f t="shared" si="40"/>
        <v>0</v>
      </c>
      <c r="AC88" s="40">
        <f t="shared" si="60"/>
        <v>0</v>
      </c>
      <c r="AD88" s="40">
        <f t="shared" si="41"/>
        <v>0</v>
      </c>
      <c r="AE88" s="40">
        <f t="shared" si="42"/>
        <v>4.946236559139785</v>
      </c>
      <c r="AF88" s="40">
        <f t="shared" si="43"/>
        <v>0.44162826420890938</v>
      </c>
      <c r="AG88" s="41">
        <f t="shared" si="44"/>
        <v>0</v>
      </c>
      <c r="AH88" s="40">
        <f t="shared" si="45"/>
        <v>0</v>
      </c>
      <c r="AI88" s="40">
        <f t="shared" si="46"/>
        <v>0</v>
      </c>
      <c r="AJ88" s="40">
        <f t="shared" si="47"/>
        <v>0</v>
      </c>
      <c r="AK88" s="40">
        <f t="shared" si="48"/>
        <v>0.64516129032258063</v>
      </c>
      <c r="AL88" s="40">
        <f t="shared" si="49"/>
        <v>0.34946236559139782</v>
      </c>
      <c r="AM88" s="40">
        <f t="shared" si="50"/>
        <v>0</v>
      </c>
      <c r="AN88" s="40">
        <f t="shared" si="51"/>
        <v>0</v>
      </c>
      <c r="AO88" s="40">
        <f t="shared" si="52"/>
        <v>0.43010752688172038</v>
      </c>
      <c r="AP88" s="40">
        <f t="shared" si="53"/>
        <v>9.4244149272612265E-2</v>
      </c>
      <c r="AQ88" s="40">
        <f t="shared" si="54"/>
        <v>0</v>
      </c>
      <c r="AR88" s="40">
        <f t="shared" si="55"/>
        <v>0</v>
      </c>
      <c r="AS88" s="40">
        <f t="shared" si="56"/>
        <v>0.21505376344086019</v>
      </c>
      <c r="AT88" s="40">
        <f t="shared" si="57"/>
        <v>3.3016552893410074E-3</v>
      </c>
    </row>
    <row r="89" spans="1:46" s="29" customFormat="1" ht="29.45" customHeight="1" thickBot="1" x14ac:dyDescent="0.25">
      <c r="A89" s="30" t="s">
        <v>76</v>
      </c>
      <c r="B89" s="31" t="s">
        <v>164</v>
      </c>
      <c r="C89" s="32">
        <f t="shared" si="32"/>
        <v>74</v>
      </c>
      <c r="D89" s="33">
        <f t="shared" si="33"/>
        <v>7.9640721803714273E-2</v>
      </c>
      <c r="E89" s="33">
        <f t="shared" si="34"/>
        <v>0.13868783568371421</v>
      </c>
      <c r="F89" s="165">
        <v>11</v>
      </c>
      <c r="G89" s="166">
        <v>6.8</v>
      </c>
      <c r="H89" s="167">
        <v>0</v>
      </c>
      <c r="I89" s="166">
        <v>3.25</v>
      </c>
      <c r="J89" s="167">
        <v>0</v>
      </c>
      <c r="K89" s="167">
        <v>0</v>
      </c>
      <c r="L89" s="167">
        <v>0</v>
      </c>
      <c r="M89" s="167">
        <v>19</v>
      </c>
      <c r="N89" s="167">
        <v>0</v>
      </c>
      <c r="O89" s="168">
        <v>0</v>
      </c>
      <c r="P89" s="169">
        <v>1</v>
      </c>
      <c r="Q89" s="169">
        <v>0</v>
      </c>
      <c r="R89" s="169">
        <v>20</v>
      </c>
      <c r="S89" s="168">
        <v>24</v>
      </c>
      <c r="T89" s="168">
        <v>106</v>
      </c>
      <c r="U89" s="39">
        <f t="shared" si="58"/>
        <v>0</v>
      </c>
      <c r="V89" s="40">
        <f t="shared" si="59"/>
        <v>0</v>
      </c>
      <c r="W89" s="40">
        <f t="shared" si="35"/>
        <v>0.47794117647058826</v>
      </c>
      <c r="X89" s="40">
        <f t="shared" si="36"/>
        <v>0.47794117647058826</v>
      </c>
      <c r="Y89" s="40">
        <f t="shared" si="37"/>
        <v>0</v>
      </c>
      <c r="Z89" s="40">
        <f t="shared" si="38"/>
        <v>0</v>
      </c>
      <c r="AA89" s="40">
        <f t="shared" si="39"/>
        <v>0</v>
      </c>
      <c r="AB89" s="40">
        <f t="shared" si="40"/>
        <v>0</v>
      </c>
      <c r="AC89" s="40">
        <f t="shared" si="60"/>
        <v>0</v>
      </c>
      <c r="AD89" s="40">
        <f t="shared" si="41"/>
        <v>0</v>
      </c>
      <c r="AE89" s="40">
        <f t="shared" si="42"/>
        <v>2.7941176470588238</v>
      </c>
      <c r="AF89" s="40">
        <f t="shared" si="43"/>
        <v>0.24947478991596642</v>
      </c>
      <c r="AG89" s="41">
        <f t="shared" si="44"/>
        <v>0</v>
      </c>
      <c r="AH89" s="40">
        <f t="shared" si="45"/>
        <v>0</v>
      </c>
      <c r="AI89" s="40">
        <f t="shared" si="46"/>
        <v>0</v>
      </c>
      <c r="AJ89" s="40">
        <f t="shared" si="47"/>
        <v>0</v>
      </c>
      <c r="AK89" s="40">
        <f t="shared" si="48"/>
        <v>0.14705882352941177</v>
      </c>
      <c r="AL89" s="40">
        <f t="shared" si="49"/>
        <v>7.9656862745098034E-2</v>
      </c>
      <c r="AM89" s="40">
        <f t="shared" si="50"/>
        <v>0</v>
      </c>
      <c r="AN89" s="40">
        <f t="shared" si="51"/>
        <v>0</v>
      </c>
      <c r="AO89" s="40">
        <f t="shared" si="52"/>
        <v>2.9411764705882355</v>
      </c>
      <c r="AP89" s="40">
        <f t="shared" si="53"/>
        <v>0.64446366782006925</v>
      </c>
      <c r="AQ89" s="40">
        <f t="shared" si="54"/>
        <v>3.5294117647058822</v>
      </c>
      <c r="AR89" s="40">
        <f t="shared" si="55"/>
        <v>6.1237928007023705E-2</v>
      </c>
      <c r="AS89" s="40">
        <f t="shared" si="56"/>
        <v>15.588235294117647</v>
      </c>
      <c r="AT89" s="40">
        <f t="shared" si="57"/>
        <v>0.23932145472296804</v>
      </c>
    </row>
    <row r="90" spans="1:46" s="29" customFormat="1" ht="29.45" customHeight="1" thickBot="1" x14ac:dyDescent="0.25">
      <c r="A90" s="30" t="s">
        <v>120</v>
      </c>
      <c r="B90" s="31" t="s">
        <v>165</v>
      </c>
      <c r="C90" s="32">
        <f t="shared" si="32"/>
        <v>75</v>
      </c>
      <c r="D90" s="33">
        <f t="shared" si="33"/>
        <v>7.9350109207483491E-2</v>
      </c>
      <c r="E90" s="33">
        <f t="shared" si="34"/>
        <v>0.13818175749807182</v>
      </c>
      <c r="F90" s="86">
        <v>9</v>
      </c>
      <c r="G90" s="86">
        <v>6.25</v>
      </c>
      <c r="H90" s="86">
        <v>0.5</v>
      </c>
      <c r="I90" s="86">
        <v>4</v>
      </c>
      <c r="J90" s="86">
        <v>1</v>
      </c>
      <c r="K90" s="86">
        <v>0</v>
      </c>
      <c r="L90" s="86">
        <v>0</v>
      </c>
      <c r="M90" s="86">
        <v>0</v>
      </c>
      <c r="N90" s="86">
        <v>500000</v>
      </c>
      <c r="O90" s="123">
        <v>0</v>
      </c>
      <c r="P90" s="123">
        <v>3</v>
      </c>
      <c r="Q90" s="123">
        <v>1</v>
      </c>
      <c r="R90" s="123">
        <v>3</v>
      </c>
      <c r="S90" s="123">
        <v>1</v>
      </c>
      <c r="T90" s="124">
        <v>0</v>
      </c>
      <c r="U90" s="39">
        <f t="shared" si="58"/>
        <v>0.08</v>
      </c>
      <c r="V90" s="40">
        <f t="shared" si="59"/>
        <v>0.13333333333333333</v>
      </c>
      <c r="W90" s="40">
        <f t="shared" si="35"/>
        <v>0.64</v>
      </c>
      <c r="X90" s="40">
        <f t="shared" si="36"/>
        <v>0.64</v>
      </c>
      <c r="Y90" s="40">
        <f t="shared" si="37"/>
        <v>0.16</v>
      </c>
      <c r="Z90" s="40">
        <f t="shared" si="38"/>
        <v>0.37200000000000005</v>
      </c>
      <c r="AA90" s="40">
        <f t="shared" si="39"/>
        <v>0</v>
      </c>
      <c r="AB90" s="40">
        <f t="shared" si="40"/>
        <v>0</v>
      </c>
      <c r="AC90" s="40">
        <f t="shared" si="60"/>
        <v>0</v>
      </c>
      <c r="AD90" s="40">
        <f t="shared" si="41"/>
        <v>0</v>
      </c>
      <c r="AE90" s="40">
        <f t="shared" si="42"/>
        <v>0</v>
      </c>
      <c r="AF90" s="40">
        <f t="shared" si="43"/>
        <v>0</v>
      </c>
      <c r="AG90" s="41">
        <f t="shared" si="44"/>
        <v>80000</v>
      </c>
      <c r="AH90" s="40">
        <f t="shared" si="45"/>
        <v>1.4339413927667898E-2</v>
      </c>
      <c r="AI90" s="40">
        <f t="shared" si="46"/>
        <v>0</v>
      </c>
      <c r="AJ90" s="40">
        <f t="shared" si="47"/>
        <v>0</v>
      </c>
      <c r="AK90" s="40">
        <f t="shared" si="48"/>
        <v>0.48</v>
      </c>
      <c r="AL90" s="40">
        <f t="shared" si="49"/>
        <v>0.25999999999999995</v>
      </c>
      <c r="AM90" s="40">
        <f t="shared" si="50"/>
        <v>0.16</v>
      </c>
      <c r="AN90" s="40">
        <f t="shared" si="51"/>
        <v>4.3764705882352942E-2</v>
      </c>
      <c r="AO90" s="40">
        <f t="shared" si="52"/>
        <v>0.48</v>
      </c>
      <c r="AP90" s="40">
        <f t="shared" si="53"/>
        <v>0.1051764705882353</v>
      </c>
      <c r="AQ90" s="40">
        <f t="shared" si="54"/>
        <v>0.16</v>
      </c>
      <c r="AR90" s="40">
        <f t="shared" si="55"/>
        <v>2.7761194029850746E-3</v>
      </c>
      <c r="AS90" s="40">
        <f t="shared" si="56"/>
        <v>0</v>
      </c>
      <c r="AT90" s="40">
        <f t="shared" si="57"/>
        <v>0</v>
      </c>
    </row>
    <row r="91" spans="1:46" s="29" customFormat="1" ht="29.45" customHeight="1" thickBot="1" x14ac:dyDescent="0.25">
      <c r="A91" s="30" t="s">
        <v>149</v>
      </c>
      <c r="B91" s="31" t="s">
        <v>166</v>
      </c>
      <c r="C91" s="32">
        <f t="shared" si="32"/>
        <v>76</v>
      </c>
      <c r="D91" s="33">
        <f t="shared" si="33"/>
        <v>7.8570409556879328E-2</v>
      </c>
      <c r="E91" s="33">
        <f t="shared" si="34"/>
        <v>0.13682397401022056</v>
      </c>
      <c r="F91" s="170">
        <v>10</v>
      </c>
      <c r="G91" s="171">
        <v>14.5</v>
      </c>
      <c r="H91" s="171">
        <v>0</v>
      </c>
      <c r="I91" s="171">
        <v>13.5</v>
      </c>
      <c r="J91" s="171">
        <v>0</v>
      </c>
      <c r="K91" s="171">
        <v>0</v>
      </c>
      <c r="L91" s="171">
        <v>2</v>
      </c>
      <c r="M91" s="171">
        <v>55</v>
      </c>
      <c r="N91" s="171">
        <v>150000</v>
      </c>
      <c r="O91" s="172">
        <v>0</v>
      </c>
      <c r="P91" s="172">
        <v>3</v>
      </c>
      <c r="Q91" s="172">
        <v>0</v>
      </c>
      <c r="R91" s="172">
        <v>1</v>
      </c>
      <c r="S91" s="172">
        <v>1</v>
      </c>
      <c r="T91" s="173">
        <v>12</v>
      </c>
      <c r="U91" s="39">
        <f t="shared" si="58"/>
        <v>0</v>
      </c>
      <c r="V91" s="40">
        <f t="shared" si="59"/>
        <v>0</v>
      </c>
      <c r="W91" s="40">
        <f t="shared" si="35"/>
        <v>0.93103448275862066</v>
      </c>
      <c r="X91" s="40">
        <f t="shared" si="36"/>
        <v>0.93103448275862066</v>
      </c>
      <c r="Y91" s="40">
        <f t="shared" si="37"/>
        <v>0</v>
      </c>
      <c r="Z91" s="40">
        <f t="shared" si="38"/>
        <v>0</v>
      </c>
      <c r="AA91" s="40">
        <f t="shared" si="39"/>
        <v>0</v>
      </c>
      <c r="AB91" s="40">
        <f t="shared" si="40"/>
        <v>0</v>
      </c>
      <c r="AC91" s="40">
        <f t="shared" si="60"/>
        <v>0.13793103448275862</v>
      </c>
      <c r="AD91" s="40">
        <f t="shared" si="41"/>
        <v>7.7586206896551727E-2</v>
      </c>
      <c r="AE91" s="40">
        <f t="shared" si="42"/>
        <v>3.7931034482758621</v>
      </c>
      <c r="AF91" s="40">
        <f t="shared" si="43"/>
        <v>0.33866995073891626</v>
      </c>
      <c r="AG91" s="41">
        <f t="shared" si="44"/>
        <v>10344.827586206897</v>
      </c>
      <c r="AH91" s="40">
        <f t="shared" si="45"/>
        <v>1.8542345596122283E-3</v>
      </c>
      <c r="AI91" s="40">
        <f t="shared" si="46"/>
        <v>0</v>
      </c>
      <c r="AJ91" s="40">
        <f t="shared" si="47"/>
        <v>0</v>
      </c>
      <c r="AK91" s="40">
        <f t="shared" si="48"/>
        <v>0.20689655172413793</v>
      </c>
      <c r="AL91" s="40">
        <f t="shared" si="49"/>
        <v>0.11206896551724137</v>
      </c>
      <c r="AM91" s="40">
        <f t="shared" si="50"/>
        <v>0</v>
      </c>
      <c r="AN91" s="40">
        <f t="shared" si="51"/>
        <v>0</v>
      </c>
      <c r="AO91" s="40">
        <f t="shared" si="52"/>
        <v>6.8965517241379309E-2</v>
      </c>
      <c r="AP91" s="40">
        <f t="shared" si="53"/>
        <v>1.5111561866125762E-2</v>
      </c>
      <c r="AQ91" s="40">
        <f t="shared" si="54"/>
        <v>6.8965517241379309E-2</v>
      </c>
      <c r="AR91" s="40">
        <f t="shared" si="55"/>
        <v>1.1966031909418425E-3</v>
      </c>
      <c r="AS91" s="40">
        <f t="shared" si="56"/>
        <v>0.82758620689655171</v>
      </c>
      <c r="AT91" s="40">
        <f t="shared" si="57"/>
        <v>1.2705680354843325E-2</v>
      </c>
    </row>
    <row r="92" spans="1:46" s="29" customFormat="1" ht="29.45" customHeight="1" thickBot="1" x14ac:dyDescent="0.25">
      <c r="A92" s="125" t="s">
        <v>124</v>
      </c>
      <c r="B92" s="158" t="s">
        <v>167</v>
      </c>
      <c r="C92" s="32">
        <f t="shared" si="32"/>
        <v>77</v>
      </c>
      <c r="D92" s="33">
        <f t="shared" si="33"/>
        <v>7.6312450697512857E-2</v>
      </c>
      <c r="E92" s="33">
        <f t="shared" si="34"/>
        <v>0.13289192241430198</v>
      </c>
      <c r="F92" s="36">
        <v>26</v>
      </c>
      <c r="G92" s="126">
        <v>21.2</v>
      </c>
      <c r="H92" s="174">
        <v>0.1</v>
      </c>
      <c r="I92" s="126">
        <v>17.399999999999999</v>
      </c>
      <c r="J92" s="126">
        <v>0</v>
      </c>
      <c r="K92" s="126">
        <v>0</v>
      </c>
      <c r="L92" s="126">
        <v>7</v>
      </c>
      <c r="M92" s="174">
        <v>0</v>
      </c>
      <c r="N92" s="126">
        <v>0</v>
      </c>
      <c r="O92" s="145">
        <v>0</v>
      </c>
      <c r="P92" s="145">
        <v>0</v>
      </c>
      <c r="Q92" s="145">
        <v>1</v>
      </c>
      <c r="R92" s="145">
        <v>3</v>
      </c>
      <c r="S92" s="145">
        <v>1</v>
      </c>
      <c r="T92" s="145">
        <v>33</v>
      </c>
      <c r="U92" s="39">
        <f t="shared" si="58"/>
        <v>4.7169811320754724E-3</v>
      </c>
      <c r="V92" s="40">
        <f t="shared" si="59"/>
        <v>7.8616352201257879E-3</v>
      </c>
      <c r="W92" s="40">
        <f t="shared" si="35"/>
        <v>0.820754716981132</v>
      </c>
      <c r="X92" s="40">
        <f t="shared" si="36"/>
        <v>0.820754716981132</v>
      </c>
      <c r="Y92" s="40">
        <f t="shared" si="37"/>
        <v>0</v>
      </c>
      <c r="Z92" s="40">
        <f t="shared" si="38"/>
        <v>0</v>
      </c>
      <c r="AA92" s="40">
        <f t="shared" si="39"/>
        <v>0</v>
      </c>
      <c r="AB92" s="40">
        <f t="shared" si="40"/>
        <v>0</v>
      </c>
      <c r="AC92" s="40">
        <f t="shared" si="60"/>
        <v>0.33018867924528306</v>
      </c>
      <c r="AD92" s="40">
        <f t="shared" si="41"/>
        <v>0.18573113207547173</v>
      </c>
      <c r="AE92" s="40">
        <f t="shared" si="42"/>
        <v>0</v>
      </c>
      <c r="AF92" s="40">
        <f t="shared" si="43"/>
        <v>0</v>
      </c>
      <c r="AG92" s="41">
        <f t="shared" si="44"/>
        <v>0</v>
      </c>
      <c r="AH92" s="40">
        <f t="shared" si="45"/>
        <v>0</v>
      </c>
      <c r="AI92" s="40">
        <f t="shared" si="46"/>
        <v>0</v>
      </c>
      <c r="AJ92" s="40">
        <f t="shared" si="47"/>
        <v>0</v>
      </c>
      <c r="AK92" s="40">
        <f t="shared" si="48"/>
        <v>0</v>
      </c>
      <c r="AL92" s="40">
        <f t="shared" si="49"/>
        <v>0</v>
      </c>
      <c r="AM92" s="40">
        <f t="shared" si="50"/>
        <v>4.716981132075472E-2</v>
      </c>
      <c r="AN92" s="40">
        <f t="shared" si="51"/>
        <v>1.2902330743618204E-2</v>
      </c>
      <c r="AO92" s="40">
        <f t="shared" si="52"/>
        <v>0.14150943396226415</v>
      </c>
      <c r="AP92" s="40">
        <f t="shared" si="53"/>
        <v>3.1007214206437293E-2</v>
      </c>
      <c r="AQ92" s="40">
        <f t="shared" si="54"/>
        <v>4.716981132075472E-2</v>
      </c>
      <c r="AR92" s="40">
        <f t="shared" si="55"/>
        <v>8.184314277668263E-4</v>
      </c>
      <c r="AS92" s="40">
        <f t="shared" si="56"/>
        <v>1.5566037735849056</v>
      </c>
      <c r="AT92" s="40">
        <f t="shared" si="57"/>
        <v>2.3898066233461208E-2</v>
      </c>
    </row>
    <row r="93" spans="1:46" s="29" customFormat="1" ht="29.45" customHeight="1" thickBot="1" x14ac:dyDescent="0.25">
      <c r="A93" s="30" t="s">
        <v>95</v>
      </c>
      <c r="B93" s="31" t="s">
        <v>168</v>
      </c>
      <c r="C93" s="32">
        <f t="shared" si="32"/>
        <v>78</v>
      </c>
      <c r="D93" s="72">
        <f t="shared" si="33"/>
        <v>7.5324108082352251E-2</v>
      </c>
      <c r="E93" s="33">
        <f t="shared" si="34"/>
        <v>0.13117080418349991</v>
      </c>
      <c r="F93" s="52">
        <v>10</v>
      </c>
      <c r="G93" s="53">
        <v>5.7</v>
      </c>
      <c r="H93" s="53">
        <v>0</v>
      </c>
      <c r="I93" s="53">
        <v>5.25</v>
      </c>
      <c r="J93" s="53">
        <v>1</v>
      </c>
      <c r="K93" s="53">
        <v>0</v>
      </c>
      <c r="L93" s="53">
        <v>0</v>
      </c>
      <c r="M93" s="53">
        <v>0</v>
      </c>
      <c r="N93" s="175">
        <v>0</v>
      </c>
      <c r="O93" s="73">
        <v>0</v>
      </c>
      <c r="P93" s="73">
        <v>3</v>
      </c>
      <c r="Q93" s="73">
        <v>0</v>
      </c>
      <c r="R93" s="73">
        <v>0</v>
      </c>
      <c r="S93" s="73">
        <v>0</v>
      </c>
      <c r="T93" s="74">
        <v>16</v>
      </c>
      <c r="U93" s="39">
        <f t="shared" si="58"/>
        <v>0</v>
      </c>
      <c r="V93" s="40">
        <f t="shared" si="59"/>
        <v>0</v>
      </c>
      <c r="W93" s="40">
        <f t="shared" si="35"/>
        <v>0.92105263157894735</v>
      </c>
      <c r="X93" s="40">
        <f t="shared" si="36"/>
        <v>0.92105263157894735</v>
      </c>
      <c r="Y93" s="40">
        <f t="shared" si="37"/>
        <v>0.17543859649122806</v>
      </c>
      <c r="Z93" s="40">
        <f t="shared" si="38"/>
        <v>0.40789473684210531</v>
      </c>
      <c r="AA93" s="40">
        <f t="shared" si="39"/>
        <v>0</v>
      </c>
      <c r="AB93" s="40">
        <f t="shared" si="40"/>
        <v>0</v>
      </c>
      <c r="AC93" s="40">
        <f t="shared" si="60"/>
        <v>0</v>
      </c>
      <c r="AD93" s="40">
        <f t="shared" si="41"/>
        <v>0</v>
      </c>
      <c r="AE93" s="40">
        <f t="shared" si="42"/>
        <v>0</v>
      </c>
      <c r="AF93" s="40">
        <f t="shared" si="43"/>
        <v>0</v>
      </c>
      <c r="AG93" s="41">
        <f t="shared" si="44"/>
        <v>0</v>
      </c>
      <c r="AH93" s="40">
        <f t="shared" si="45"/>
        <v>0</v>
      </c>
      <c r="AI93" s="40">
        <f t="shared" si="46"/>
        <v>0</v>
      </c>
      <c r="AJ93" s="40">
        <f t="shared" si="47"/>
        <v>0</v>
      </c>
      <c r="AK93" s="40">
        <f t="shared" si="48"/>
        <v>0.52631578947368418</v>
      </c>
      <c r="AL93" s="40">
        <f t="shared" si="49"/>
        <v>0.28508771929824556</v>
      </c>
      <c r="AM93" s="40">
        <f t="shared" si="50"/>
        <v>0</v>
      </c>
      <c r="AN93" s="40">
        <f t="shared" si="51"/>
        <v>0</v>
      </c>
      <c r="AO93" s="40">
        <f t="shared" si="52"/>
        <v>0</v>
      </c>
      <c r="AP93" s="40">
        <f t="shared" si="53"/>
        <v>0</v>
      </c>
      <c r="AQ93" s="40">
        <f t="shared" si="54"/>
        <v>0</v>
      </c>
      <c r="AR93" s="40">
        <f t="shared" si="55"/>
        <v>0</v>
      </c>
      <c r="AS93" s="40">
        <f t="shared" si="56"/>
        <v>2.807017543859649</v>
      </c>
      <c r="AT93" s="40">
        <f t="shared" si="57"/>
        <v>4.3095290092451048E-2</v>
      </c>
    </row>
    <row r="94" spans="1:46" s="29" customFormat="1" ht="29.45" customHeight="1" thickBot="1" x14ac:dyDescent="0.25">
      <c r="A94" s="30" t="s">
        <v>149</v>
      </c>
      <c r="B94" s="31" t="s">
        <v>169</v>
      </c>
      <c r="C94" s="32">
        <f t="shared" si="32"/>
        <v>79</v>
      </c>
      <c r="D94" s="33">
        <f t="shared" si="33"/>
        <v>7.4250031962992666E-2</v>
      </c>
      <c r="E94" s="33">
        <f t="shared" si="34"/>
        <v>0.12930038803231686</v>
      </c>
      <c r="F94" s="34">
        <v>10</v>
      </c>
      <c r="G94" s="34">
        <v>7</v>
      </c>
      <c r="H94" s="34">
        <v>0</v>
      </c>
      <c r="I94" s="34">
        <v>7</v>
      </c>
      <c r="J94" s="34">
        <v>1</v>
      </c>
      <c r="K94" s="34">
        <v>0</v>
      </c>
      <c r="L94" s="34">
        <v>0</v>
      </c>
      <c r="M94" s="34">
        <v>0</v>
      </c>
      <c r="N94" s="34">
        <v>0</v>
      </c>
      <c r="O94" s="85">
        <v>1</v>
      </c>
      <c r="P94" s="85">
        <v>0</v>
      </c>
      <c r="Q94" s="85">
        <v>0</v>
      </c>
      <c r="R94" s="85">
        <v>1</v>
      </c>
      <c r="S94" s="85">
        <v>0</v>
      </c>
      <c r="T94" s="113">
        <v>20</v>
      </c>
      <c r="U94" s="39">
        <f t="shared" si="58"/>
        <v>0</v>
      </c>
      <c r="V94" s="40">
        <f t="shared" si="59"/>
        <v>0</v>
      </c>
      <c r="W94" s="40">
        <f t="shared" si="35"/>
        <v>1</v>
      </c>
      <c r="X94" s="40">
        <f t="shared" si="36"/>
        <v>1</v>
      </c>
      <c r="Y94" s="40">
        <f t="shared" si="37"/>
        <v>0.14285714285714285</v>
      </c>
      <c r="Z94" s="40">
        <f t="shared" si="38"/>
        <v>0.33214285714285718</v>
      </c>
      <c r="AA94" s="40">
        <f t="shared" si="39"/>
        <v>0</v>
      </c>
      <c r="AB94" s="40">
        <f t="shared" si="40"/>
        <v>0</v>
      </c>
      <c r="AC94" s="40">
        <f t="shared" si="60"/>
        <v>0</v>
      </c>
      <c r="AD94" s="40">
        <f t="shared" si="41"/>
        <v>0</v>
      </c>
      <c r="AE94" s="40">
        <f t="shared" si="42"/>
        <v>0</v>
      </c>
      <c r="AF94" s="40">
        <f t="shared" si="43"/>
        <v>0</v>
      </c>
      <c r="AG94" s="41">
        <f t="shared" si="44"/>
        <v>0</v>
      </c>
      <c r="AH94" s="40">
        <f t="shared" si="45"/>
        <v>0</v>
      </c>
      <c r="AI94" s="40">
        <f t="shared" si="46"/>
        <v>0.14285714285714285</v>
      </c>
      <c r="AJ94" s="40">
        <f t="shared" si="47"/>
        <v>0.22619047619047619</v>
      </c>
      <c r="AK94" s="40">
        <f t="shared" si="48"/>
        <v>0</v>
      </c>
      <c r="AL94" s="40">
        <f t="shared" si="49"/>
        <v>0</v>
      </c>
      <c r="AM94" s="40">
        <f t="shared" si="50"/>
        <v>0</v>
      </c>
      <c r="AN94" s="40">
        <f t="shared" si="51"/>
        <v>0</v>
      </c>
      <c r="AO94" s="40">
        <f t="shared" si="52"/>
        <v>0.14285714285714285</v>
      </c>
      <c r="AP94" s="40">
        <f t="shared" si="53"/>
        <v>3.1302521008403361E-2</v>
      </c>
      <c r="AQ94" s="40">
        <f t="shared" si="54"/>
        <v>0</v>
      </c>
      <c r="AR94" s="40">
        <f t="shared" si="55"/>
        <v>0</v>
      </c>
      <c r="AS94" s="40">
        <f t="shared" si="56"/>
        <v>2.8571428571428572</v>
      </c>
      <c r="AT94" s="40">
        <f t="shared" si="57"/>
        <v>4.386484884410196E-2</v>
      </c>
    </row>
    <row r="95" spans="1:46" s="29" customFormat="1" ht="29.45" customHeight="1" thickBot="1" x14ac:dyDescent="0.25">
      <c r="A95" s="70" t="s">
        <v>86</v>
      </c>
      <c r="B95" s="71" t="s">
        <v>170</v>
      </c>
      <c r="C95" s="32">
        <f t="shared" si="32"/>
        <v>80</v>
      </c>
      <c r="D95" s="33">
        <f t="shared" si="33"/>
        <v>7.4161699022678954E-2</v>
      </c>
      <c r="E95" s="33">
        <f t="shared" si="34"/>
        <v>0.12914656340548988</v>
      </c>
      <c r="F95" s="36">
        <v>14</v>
      </c>
      <c r="G95" s="36">
        <v>11.5</v>
      </c>
      <c r="H95" s="36">
        <v>0</v>
      </c>
      <c r="I95" s="36">
        <v>9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176">
        <v>0</v>
      </c>
      <c r="P95" s="176">
        <v>11</v>
      </c>
      <c r="Q95" s="176">
        <v>0</v>
      </c>
      <c r="R95" s="176">
        <v>14</v>
      </c>
      <c r="S95" s="176">
        <v>0</v>
      </c>
      <c r="T95" s="176">
        <v>48</v>
      </c>
      <c r="U95" s="39">
        <f t="shared" si="58"/>
        <v>0</v>
      </c>
      <c r="V95" s="40">
        <f t="shared" si="59"/>
        <v>0</v>
      </c>
      <c r="W95" s="40">
        <f t="shared" si="35"/>
        <v>0.78260869565217395</v>
      </c>
      <c r="X95" s="40">
        <f t="shared" si="36"/>
        <v>0.78260869565217395</v>
      </c>
      <c r="Y95" s="40">
        <f t="shared" si="37"/>
        <v>0</v>
      </c>
      <c r="Z95" s="40">
        <f t="shared" si="38"/>
        <v>0</v>
      </c>
      <c r="AA95" s="40">
        <f t="shared" si="39"/>
        <v>0</v>
      </c>
      <c r="AB95" s="40">
        <f t="shared" si="40"/>
        <v>0</v>
      </c>
      <c r="AC95" s="40">
        <f t="shared" si="60"/>
        <v>0</v>
      </c>
      <c r="AD95" s="40">
        <f t="shared" si="41"/>
        <v>0</v>
      </c>
      <c r="AE95" s="40">
        <f t="shared" si="42"/>
        <v>0</v>
      </c>
      <c r="AF95" s="40">
        <f t="shared" si="43"/>
        <v>0</v>
      </c>
      <c r="AG95" s="41">
        <f t="shared" si="44"/>
        <v>0</v>
      </c>
      <c r="AH95" s="40">
        <f t="shared" si="45"/>
        <v>0</v>
      </c>
      <c r="AI95" s="40">
        <f t="shared" si="46"/>
        <v>0</v>
      </c>
      <c r="AJ95" s="40">
        <f t="shared" si="47"/>
        <v>0</v>
      </c>
      <c r="AK95" s="40">
        <f t="shared" si="48"/>
        <v>0.95652173913043481</v>
      </c>
      <c r="AL95" s="40">
        <f t="shared" si="49"/>
        <v>0.51811594202898548</v>
      </c>
      <c r="AM95" s="40">
        <f t="shared" si="50"/>
        <v>0</v>
      </c>
      <c r="AN95" s="40">
        <f t="shared" si="51"/>
        <v>0</v>
      </c>
      <c r="AO95" s="40">
        <f t="shared" si="52"/>
        <v>1.2173913043478262</v>
      </c>
      <c r="AP95" s="40">
        <f t="shared" si="53"/>
        <v>0.2667519181585678</v>
      </c>
      <c r="AQ95" s="40">
        <f t="shared" si="54"/>
        <v>0</v>
      </c>
      <c r="AR95" s="40">
        <f t="shared" si="55"/>
        <v>0</v>
      </c>
      <c r="AS95" s="40">
        <f t="shared" si="56"/>
        <v>4.1739130434782608</v>
      </c>
      <c r="AT95" s="40">
        <f t="shared" si="57"/>
        <v>6.4080822659209821E-2</v>
      </c>
    </row>
    <row r="96" spans="1:46" s="29" customFormat="1" ht="29.45" customHeight="1" thickBot="1" x14ac:dyDescent="0.25">
      <c r="A96" s="30" t="s">
        <v>149</v>
      </c>
      <c r="B96" s="31" t="s">
        <v>171</v>
      </c>
      <c r="C96" s="32">
        <f t="shared" si="32"/>
        <v>81</v>
      </c>
      <c r="D96" s="33">
        <f t="shared" si="33"/>
        <v>7.0967831485236943E-2</v>
      </c>
      <c r="E96" s="33">
        <f t="shared" si="34"/>
        <v>0.12358470301301354</v>
      </c>
      <c r="F96" s="34">
        <v>7</v>
      </c>
      <c r="G96" s="35">
        <v>5.25</v>
      </c>
      <c r="H96" s="35">
        <v>0</v>
      </c>
      <c r="I96" s="35">
        <v>4.45</v>
      </c>
      <c r="J96" s="35">
        <v>0</v>
      </c>
      <c r="K96" s="35">
        <v>0</v>
      </c>
      <c r="L96" s="35">
        <v>0</v>
      </c>
      <c r="M96" s="35">
        <v>22</v>
      </c>
      <c r="N96" s="35">
        <v>150000</v>
      </c>
      <c r="O96" s="37">
        <v>0</v>
      </c>
      <c r="P96" s="37">
        <v>1</v>
      </c>
      <c r="Q96" s="37"/>
      <c r="R96" s="37">
        <v>3</v>
      </c>
      <c r="S96" s="37">
        <v>0</v>
      </c>
      <c r="T96" s="38">
        <v>31</v>
      </c>
      <c r="U96" s="39">
        <f t="shared" si="58"/>
        <v>0</v>
      </c>
      <c r="V96" s="40">
        <f t="shared" si="59"/>
        <v>0</v>
      </c>
      <c r="W96" s="40">
        <f t="shared" si="35"/>
        <v>0.84761904761904761</v>
      </c>
      <c r="X96" s="40">
        <f t="shared" si="36"/>
        <v>0.84761904761904761</v>
      </c>
      <c r="Y96" s="40">
        <f t="shared" si="37"/>
        <v>0</v>
      </c>
      <c r="Z96" s="40">
        <f t="shared" si="38"/>
        <v>0</v>
      </c>
      <c r="AA96" s="40">
        <f t="shared" si="39"/>
        <v>0</v>
      </c>
      <c r="AB96" s="40">
        <f t="shared" si="40"/>
        <v>0</v>
      </c>
      <c r="AC96" s="40">
        <f t="shared" si="60"/>
        <v>0</v>
      </c>
      <c r="AD96" s="40">
        <f t="shared" si="41"/>
        <v>0</v>
      </c>
      <c r="AE96" s="40">
        <f t="shared" si="42"/>
        <v>4.1904761904761907</v>
      </c>
      <c r="AF96" s="40">
        <f t="shared" si="43"/>
        <v>0.37414965986394561</v>
      </c>
      <c r="AG96" s="41">
        <f t="shared" si="44"/>
        <v>28571.428571428572</v>
      </c>
      <c r="AH96" s="40">
        <f t="shared" si="45"/>
        <v>5.1212192598813922E-3</v>
      </c>
      <c r="AI96" s="40">
        <f t="shared" si="46"/>
        <v>0</v>
      </c>
      <c r="AJ96" s="40">
        <f t="shared" si="47"/>
        <v>0</v>
      </c>
      <c r="AK96" s="40">
        <f t="shared" si="48"/>
        <v>0.19047619047619047</v>
      </c>
      <c r="AL96" s="40">
        <f t="shared" si="49"/>
        <v>0.10317460317460317</v>
      </c>
      <c r="AM96" s="40">
        <f t="shared" si="50"/>
        <v>0</v>
      </c>
      <c r="AN96" s="40">
        <f t="shared" si="51"/>
        <v>0</v>
      </c>
      <c r="AO96" s="40">
        <f t="shared" si="52"/>
        <v>0.5714285714285714</v>
      </c>
      <c r="AP96" s="40">
        <f t="shared" si="53"/>
        <v>0.12521008403361344</v>
      </c>
      <c r="AQ96" s="40">
        <f t="shared" si="54"/>
        <v>0</v>
      </c>
      <c r="AR96" s="40">
        <f t="shared" si="55"/>
        <v>0</v>
      </c>
      <c r="AS96" s="40">
        <f t="shared" si="56"/>
        <v>5.9047619047619051</v>
      </c>
      <c r="AT96" s="40">
        <f t="shared" si="57"/>
        <v>9.0654020944477387E-2</v>
      </c>
    </row>
    <row r="97" spans="1:46" s="29" customFormat="1" ht="29.45" customHeight="1" thickBot="1" x14ac:dyDescent="0.25">
      <c r="A97" s="125" t="s">
        <v>124</v>
      </c>
      <c r="B97" s="158" t="s">
        <v>172</v>
      </c>
      <c r="C97" s="32">
        <f t="shared" si="32"/>
        <v>82</v>
      </c>
      <c r="D97" s="33">
        <f t="shared" si="33"/>
        <v>6.8171419427108679E-2</v>
      </c>
      <c r="E97" s="33">
        <f t="shared" si="34"/>
        <v>0.11871497899195925</v>
      </c>
      <c r="F97" s="34">
        <v>57</v>
      </c>
      <c r="G97" s="35">
        <v>38.25</v>
      </c>
      <c r="H97" s="35">
        <v>4.7</v>
      </c>
      <c r="I97" s="35">
        <v>18.95</v>
      </c>
      <c r="J97" s="35">
        <v>3.15</v>
      </c>
      <c r="K97" s="35">
        <v>0</v>
      </c>
      <c r="L97" s="177">
        <v>6</v>
      </c>
      <c r="M97" s="177">
        <v>8</v>
      </c>
      <c r="N97" s="177">
        <v>0</v>
      </c>
      <c r="O97" s="178">
        <v>0</v>
      </c>
      <c r="P97" s="178">
        <v>6</v>
      </c>
      <c r="Q97" s="178">
        <v>0</v>
      </c>
      <c r="R97" s="178">
        <v>9</v>
      </c>
      <c r="S97" s="49">
        <v>0</v>
      </c>
      <c r="T97" s="179">
        <v>249</v>
      </c>
      <c r="U97" s="39">
        <f t="shared" si="58"/>
        <v>0.12287581699346406</v>
      </c>
      <c r="V97" s="40">
        <f t="shared" si="59"/>
        <v>0.20479302832244012</v>
      </c>
      <c r="W97" s="40">
        <f t="shared" si="35"/>
        <v>0.49542483660130715</v>
      </c>
      <c r="X97" s="40">
        <f t="shared" si="36"/>
        <v>0.49542483660130715</v>
      </c>
      <c r="Y97" s="40">
        <f t="shared" si="37"/>
        <v>8.2352941176470587E-2</v>
      </c>
      <c r="Z97" s="40">
        <f t="shared" si="38"/>
        <v>0.19147058823529414</v>
      </c>
      <c r="AA97" s="40">
        <f t="shared" si="39"/>
        <v>0</v>
      </c>
      <c r="AB97" s="40">
        <f t="shared" si="40"/>
        <v>0</v>
      </c>
      <c r="AC97" s="40">
        <f t="shared" si="60"/>
        <v>0.15686274509803921</v>
      </c>
      <c r="AD97" s="40">
        <f t="shared" si="41"/>
        <v>8.8235294117647065E-2</v>
      </c>
      <c r="AE97" s="40">
        <f t="shared" si="42"/>
        <v>0.20915032679738563</v>
      </c>
      <c r="AF97" s="40">
        <f t="shared" si="43"/>
        <v>1.8674136321195148E-2</v>
      </c>
      <c r="AG97" s="41">
        <f t="shared" si="44"/>
        <v>0</v>
      </c>
      <c r="AH97" s="40">
        <f t="shared" si="45"/>
        <v>0</v>
      </c>
      <c r="AI97" s="40">
        <f t="shared" si="46"/>
        <v>0</v>
      </c>
      <c r="AJ97" s="40">
        <f t="shared" si="47"/>
        <v>0</v>
      </c>
      <c r="AK97" s="40">
        <f t="shared" si="48"/>
        <v>0.15686274509803921</v>
      </c>
      <c r="AL97" s="40">
        <f t="shared" si="49"/>
        <v>8.4967320261437898E-2</v>
      </c>
      <c r="AM97" s="40">
        <f t="shared" si="50"/>
        <v>0</v>
      </c>
      <c r="AN97" s="40">
        <f t="shared" si="51"/>
        <v>0</v>
      </c>
      <c r="AO97" s="40">
        <f t="shared" si="52"/>
        <v>0.23529411764705882</v>
      </c>
      <c r="AP97" s="40">
        <f t="shared" si="53"/>
        <v>5.1557093425605542E-2</v>
      </c>
      <c r="AQ97" s="40">
        <f t="shared" si="54"/>
        <v>0</v>
      </c>
      <c r="AR97" s="40">
        <f t="shared" si="55"/>
        <v>0</v>
      </c>
      <c r="AS97" s="40">
        <f t="shared" si="56"/>
        <v>6.5098039215686274</v>
      </c>
      <c r="AT97" s="40">
        <f t="shared" si="57"/>
        <v>9.9943047758522502E-2</v>
      </c>
    </row>
    <row r="98" spans="1:46" s="29" customFormat="1" ht="29.45" customHeight="1" thickBot="1" x14ac:dyDescent="0.25">
      <c r="A98" s="180" t="s">
        <v>173</v>
      </c>
      <c r="B98" s="181" t="s">
        <v>174</v>
      </c>
      <c r="C98" s="32">
        <f t="shared" si="32"/>
        <v>83</v>
      </c>
      <c r="D98" s="33">
        <f t="shared" si="33"/>
        <v>6.7695310568786665E-2</v>
      </c>
      <c r="E98" s="33">
        <f t="shared" si="34"/>
        <v>0.11788587416197961</v>
      </c>
      <c r="F98" s="34">
        <v>5</v>
      </c>
      <c r="G98" s="35">
        <v>1.9</v>
      </c>
      <c r="H98" s="35">
        <v>0</v>
      </c>
      <c r="I98" s="35">
        <v>1.9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49">
        <v>0</v>
      </c>
      <c r="P98" s="49">
        <v>1</v>
      </c>
      <c r="Q98" s="49">
        <v>0</v>
      </c>
      <c r="R98" s="49">
        <v>1</v>
      </c>
      <c r="S98" s="49">
        <v>0</v>
      </c>
      <c r="T98" s="51">
        <v>11</v>
      </c>
      <c r="U98" s="39">
        <f t="shared" si="58"/>
        <v>0</v>
      </c>
      <c r="V98" s="40">
        <f t="shared" si="59"/>
        <v>0</v>
      </c>
      <c r="W98" s="40">
        <f t="shared" si="35"/>
        <v>1</v>
      </c>
      <c r="X98" s="40">
        <f t="shared" si="36"/>
        <v>1</v>
      </c>
      <c r="Y98" s="40">
        <f t="shared" si="37"/>
        <v>0</v>
      </c>
      <c r="Z98" s="40">
        <f t="shared" si="38"/>
        <v>0</v>
      </c>
      <c r="AA98" s="40">
        <f t="shared" si="39"/>
        <v>0</v>
      </c>
      <c r="AB98" s="40">
        <f t="shared" si="40"/>
        <v>0</v>
      </c>
      <c r="AC98" s="40">
        <f t="shared" si="60"/>
        <v>0</v>
      </c>
      <c r="AD98" s="40">
        <f t="shared" si="41"/>
        <v>0</v>
      </c>
      <c r="AE98" s="40">
        <f t="shared" si="42"/>
        <v>0</v>
      </c>
      <c r="AF98" s="40">
        <f t="shared" si="43"/>
        <v>0</v>
      </c>
      <c r="AG98" s="41">
        <f t="shared" si="44"/>
        <v>0</v>
      </c>
      <c r="AH98" s="40">
        <f t="shared" si="45"/>
        <v>0</v>
      </c>
      <c r="AI98" s="40">
        <f t="shared" si="46"/>
        <v>0</v>
      </c>
      <c r="AJ98" s="40">
        <f t="shared" si="47"/>
        <v>0</v>
      </c>
      <c r="AK98" s="40">
        <f t="shared" si="48"/>
        <v>0.52631578947368418</v>
      </c>
      <c r="AL98" s="40">
        <f t="shared" si="49"/>
        <v>0.28508771929824556</v>
      </c>
      <c r="AM98" s="40">
        <f t="shared" si="50"/>
        <v>0</v>
      </c>
      <c r="AN98" s="40">
        <f t="shared" si="51"/>
        <v>0</v>
      </c>
      <c r="AO98" s="40">
        <f t="shared" si="52"/>
        <v>0.52631578947368418</v>
      </c>
      <c r="AP98" s="40">
        <f t="shared" si="53"/>
        <v>0.1153250773993808</v>
      </c>
      <c r="AQ98" s="40">
        <f t="shared" si="54"/>
        <v>0</v>
      </c>
      <c r="AR98" s="40">
        <f t="shared" si="55"/>
        <v>0</v>
      </c>
      <c r="AS98" s="40">
        <f t="shared" si="56"/>
        <v>5.7894736842105265</v>
      </c>
      <c r="AT98" s="40">
        <f t="shared" si="57"/>
        <v>8.8884035815680287E-2</v>
      </c>
    </row>
    <row r="99" spans="1:46" s="29" customFormat="1" ht="29.45" customHeight="1" thickBot="1" x14ac:dyDescent="0.25">
      <c r="A99" s="125" t="s">
        <v>124</v>
      </c>
      <c r="B99" s="158" t="s">
        <v>175</v>
      </c>
      <c r="C99" s="32">
        <f t="shared" si="32"/>
        <v>84</v>
      </c>
      <c r="D99" s="33">
        <f t="shared" si="33"/>
        <v>6.7156162729142974E-2</v>
      </c>
      <c r="E99" s="33">
        <f t="shared" si="34"/>
        <v>0.1169469920762795</v>
      </c>
      <c r="F99" s="52">
        <v>17</v>
      </c>
      <c r="G99" s="53">
        <v>11.2</v>
      </c>
      <c r="H99" s="53">
        <v>1.1499999999999999</v>
      </c>
      <c r="I99" s="53">
        <v>7.75</v>
      </c>
      <c r="J99" s="53">
        <v>0</v>
      </c>
      <c r="K99" s="53">
        <v>0</v>
      </c>
      <c r="L99" s="53">
        <v>1</v>
      </c>
      <c r="M99" s="53">
        <v>14</v>
      </c>
      <c r="N99" s="53">
        <v>0</v>
      </c>
      <c r="O99" s="54">
        <v>0</v>
      </c>
      <c r="P99" s="54">
        <v>2</v>
      </c>
      <c r="Q99" s="54">
        <v>0</v>
      </c>
      <c r="R99" s="54">
        <v>6</v>
      </c>
      <c r="S99" s="54">
        <v>0</v>
      </c>
      <c r="T99" s="55">
        <v>64</v>
      </c>
      <c r="U99" s="39">
        <f t="shared" si="58"/>
        <v>0.10267857142857142</v>
      </c>
      <c r="V99" s="40">
        <f t="shared" si="59"/>
        <v>0.17113095238095238</v>
      </c>
      <c r="W99" s="40">
        <f t="shared" si="35"/>
        <v>0.69196428571428581</v>
      </c>
      <c r="X99" s="40">
        <f t="shared" si="36"/>
        <v>0.69196428571428581</v>
      </c>
      <c r="Y99" s="40">
        <f t="shared" si="37"/>
        <v>0</v>
      </c>
      <c r="Z99" s="40">
        <f t="shared" si="38"/>
        <v>0</v>
      </c>
      <c r="AA99" s="40">
        <f t="shared" si="39"/>
        <v>0</v>
      </c>
      <c r="AB99" s="40">
        <f t="shared" si="40"/>
        <v>0</v>
      </c>
      <c r="AC99" s="40">
        <f t="shared" si="60"/>
        <v>8.9285714285714288E-2</v>
      </c>
      <c r="AD99" s="40">
        <f t="shared" si="41"/>
        <v>5.0223214285714288E-2</v>
      </c>
      <c r="AE99" s="40">
        <f t="shared" si="42"/>
        <v>1.25</v>
      </c>
      <c r="AF99" s="40">
        <f t="shared" si="43"/>
        <v>0.11160714285714286</v>
      </c>
      <c r="AG99" s="41">
        <f t="shared" si="44"/>
        <v>0</v>
      </c>
      <c r="AH99" s="40">
        <f t="shared" si="45"/>
        <v>0</v>
      </c>
      <c r="AI99" s="40">
        <f t="shared" si="46"/>
        <v>0</v>
      </c>
      <c r="AJ99" s="40">
        <f t="shared" si="47"/>
        <v>0</v>
      </c>
      <c r="AK99" s="40">
        <f t="shared" si="48"/>
        <v>0.17857142857142858</v>
      </c>
      <c r="AL99" s="40">
        <f t="shared" si="49"/>
        <v>9.6726190476190479E-2</v>
      </c>
      <c r="AM99" s="40">
        <f t="shared" si="50"/>
        <v>0</v>
      </c>
      <c r="AN99" s="40">
        <f t="shared" si="51"/>
        <v>0</v>
      </c>
      <c r="AO99" s="40">
        <f t="shared" si="52"/>
        <v>0.5357142857142857</v>
      </c>
      <c r="AP99" s="40">
        <f t="shared" si="53"/>
        <v>0.1173844537815126</v>
      </c>
      <c r="AQ99" s="40">
        <f t="shared" si="54"/>
        <v>0</v>
      </c>
      <c r="AR99" s="40">
        <f t="shared" si="55"/>
        <v>0</v>
      </c>
      <c r="AS99" s="40">
        <f t="shared" si="56"/>
        <v>5.7142857142857144</v>
      </c>
      <c r="AT99" s="40">
        <f t="shared" si="57"/>
        <v>8.772969768820392E-2</v>
      </c>
    </row>
    <row r="100" spans="1:46" s="29" customFormat="1" ht="29.45" customHeight="1" thickBot="1" x14ac:dyDescent="0.25">
      <c r="A100" s="30" t="s">
        <v>120</v>
      </c>
      <c r="B100" s="31" t="s">
        <v>176</v>
      </c>
      <c r="C100" s="32">
        <f t="shared" si="32"/>
        <v>85</v>
      </c>
      <c r="D100" s="33">
        <f t="shared" si="33"/>
        <v>6.5581864082371086E-2</v>
      </c>
      <c r="E100" s="33">
        <f t="shared" si="34"/>
        <v>0.1142054791028196</v>
      </c>
      <c r="F100" s="75">
        <v>11</v>
      </c>
      <c r="G100" s="75">
        <v>9.25</v>
      </c>
      <c r="H100" s="75">
        <v>1</v>
      </c>
      <c r="I100" s="75">
        <v>9.25</v>
      </c>
      <c r="J100" s="75">
        <v>0</v>
      </c>
      <c r="K100" s="75">
        <v>0</v>
      </c>
      <c r="L100" s="75">
        <v>1</v>
      </c>
      <c r="M100" s="75">
        <v>0</v>
      </c>
      <c r="N100" s="75">
        <v>250000</v>
      </c>
      <c r="O100" s="159">
        <v>0</v>
      </c>
      <c r="P100" s="159">
        <v>0</v>
      </c>
      <c r="Q100" s="159">
        <v>0</v>
      </c>
      <c r="R100" s="159">
        <v>0</v>
      </c>
      <c r="S100" s="159">
        <v>0</v>
      </c>
      <c r="T100" s="159">
        <v>0</v>
      </c>
      <c r="U100" s="39">
        <f t="shared" si="58"/>
        <v>0.10810810810810811</v>
      </c>
      <c r="V100" s="40">
        <f t="shared" si="59"/>
        <v>0.1801801801801802</v>
      </c>
      <c r="W100" s="40">
        <f t="shared" si="35"/>
        <v>1</v>
      </c>
      <c r="X100" s="40">
        <f t="shared" si="36"/>
        <v>1</v>
      </c>
      <c r="Y100" s="40">
        <f t="shared" si="37"/>
        <v>0</v>
      </c>
      <c r="Z100" s="40">
        <f t="shared" si="38"/>
        <v>0</v>
      </c>
      <c r="AA100" s="40">
        <f t="shared" si="39"/>
        <v>0</v>
      </c>
      <c r="AB100" s="40">
        <f t="shared" si="40"/>
        <v>0</v>
      </c>
      <c r="AC100" s="40">
        <f t="shared" si="60"/>
        <v>0.10810810810810811</v>
      </c>
      <c r="AD100" s="40">
        <f t="shared" si="41"/>
        <v>6.0810810810810814E-2</v>
      </c>
      <c r="AE100" s="40">
        <f t="shared" si="42"/>
        <v>0</v>
      </c>
      <c r="AF100" s="40">
        <f t="shared" si="43"/>
        <v>0</v>
      </c>
      <c r="AG100" s="41">
        <f t="shared" si="44"/>
        <v>27027.027027027027</v>
      </c>
      <c r="AH100" s="40">
        <f t="shared" si="45"/>
        <v>4.8443965971851008E-3</v>
      </c>
      <c r="AI100" s="40">
        <f t="shared" si="46"/>
        <v>0</v>
      </c>
      <c r="AJ100" s="40">
        <f t="shared" si="47"/>
        <v>0</v>
      </c>
      <c r="AK100" s="40">
        <f t="shared" si="48"/>
        <v>0</v>
      </c>
      <c r="AL100" s="40">
        <f t="shared" si="49"/>
        <v>0</v>
      </c>
      <c r="AM100" s="40">
        <f t="shared" si="50"/>
        <v>0</v>
      </c>
      <c r="AN100" s="40">
        <f t="shared" si="51"/>
        <v>0</v>
      </c>
      <c r="AO100" s="40">
        <f t="shared" si="52"/>
        <v>0</v>
      </c>
      <c r="AP100" s="40">
        <f t="shared" si="53"/>
        <v>0</v>
      </c>
      <c r="AQ100" s="40">
        <f t="shared" si="54"/>
        <v>0</v>
      </c>
      <c r="AR100" s="40">
        <f t="shared" si="55"/>
        <v>0</v>
      </c>
      <c r="AS100" s="40">
        <f t="shared" si="56"/>
        <v>0</v>
      </c>
      <c r="AT100" s="40">
        <f t="shared" si="57"/>
        <v>0</v>
      </c>
    </row>
    <row r="101" spans="1:46" s="29" customFormat="1" ht="29.45" customHeight="1" thickBot="1" x14ac:dyDescent="0.25">
      <c r="A101" s="30" t="s">
        <v>105</v>
      </c>
      <c r="B101" s="31" t="s">
        <v>177</v>
      </c>
      <c r="C101" s="32">
        <f t="shared" si="32"/>
        <v>86</v>
      </c>
      <c r="D101" s="33">
        <f t="shared" si="33"/>
        <v>6.5008309565302486E-2</v>
      </c>
      <c r="E101" s="33">
        <f t="shared" si="34"/>
        <v>0.11320668058847523</v>
      </c>
      <c r="F101" s="136">
        <v>7</v>
      </c>
      <c r="G101" s="137">
        <v>6.5</v>
      </c>
      <c r="H101" s="137">
        <v>0</v>
      </c>
      <c r="I101" s="137">
        <v>5.5</v>
      </c>
      <c r="J101" s="137">
        <v>1</v>
      </c>
      <c r="K101" s="137">
        <v>0</v>
      </c>
      <c r="L101" s="137">
        <v>0</v>
      </c>
      <c r="M101" s="137">
        <v>0</v>
      </c>
      <c r="N101" s="137">
        <v>0</v>
      </c>
      <c r="O101" s="138">
        <v>0</v>
      </c>
      <c r="P101" s="138">
        <v>1</v>
      </c>
      <c r="Q101" s="138">
        <v>0</v>
      </c>
      <c r="R101" s="138">
        <v>2</v>
      </c>
      <c r="S101" s="138">
        <v>0</v>
      </c>
      <c r="T101" s="139">
        <v>32</v>
      </c>
      <c r="U101" s="39">
        <f t="shared" si="58"/>
        <v>0</v>
      </c>
      <c r="V101" s="40">
        <f t="shared" si="59"/>
        <v>0</v>
      </c>
      <c r="W101" s="40">
        <f t="shared" si="35"/>
        <v>0.84615384615384615</v>
      </c>
      <c r="X101" s="40">
        <f t="shared" si="36"/>
        <v>0.84615384615384615</v>
      </c>
      <c r="Y101" s="40">
        <f t="shared" si="37"/>
        <v>0.15384615384615385</v>
      </c>
      <c r="Z101" s="40">
        <f t="shared" si="38"/>
        <v>0.35769230769230775</v>
      </c>
      <c r="AA101" s="40">
        <f t="shared" si="39"/>
        <v>0</v>
      </c>
      <c r="AB101" s="40">
        <f t="shared" si="40"/>
        <v>0</v>
      </c>
      <c r="AC101" s="40">
        <f t="shared" si="60"/>
        <v>0</v>
      </c>
      <c r="AD101" s="40">
        <f t="shared" si="41"/>
        <v>0</v>
      </c>
      <c r="AE101" s="40">
        <f t="shared" si="42"/>
        <v>0</v>
      </c>
      <c r="AF101" s="40">
        <f t="shared" si="43"/>
        <v>0</v>
      </c>
      <c r="AG101" s="41">
        <f t="shared" si="44"/>
        <v>0</v>
      </c>
      <c r="AH101" s="40">
        <f t="shared" si="45"/>
        <v>0</v>
      </c>
      <c r="AI101" s="40">
        <f t="shared" si="46"/>
        <v>0</v>
      </c>
      <c r="AJ101" s="40">
        <f t="shared" si="47"/>
        <v>0</v>
      </c>
      <c r="AK101" s="40">
        <f t="shared" si="48"/>
        <v>0.15384615384615385</v>
      </c>
      <c r="AL101" s="40">
        <f t="shared" si="49"/>
        <v>8.3333333333333329E-2</v>
      </c>
      <c r="AM101" s="40">
        <f t="shared" si="50"/>
        <v>0</v>
      </c>
      <c r="AN101" s="40">
        <f t="shared" si="51"/>
        <v>0</v>
      </c>
      <c r="AO101" s="40">
        <f t="shared" si="52"/>
        <v>0.30769230769230771</v>
      </c>
      <c r="AP101" s="40">
        <f t="shared" si="53"/>
        <v>6.7420814479638019E-2</v>
      </c>
      <c r="AQ101" s="40">
        <f t="shared" si="54"/>
        <v>0</v>
      </c>
      <c r="AR101" s="40">
        <f t="shared" si="55"/>
        <v>0</v>
      </c>
      <c r="AS101" s="40">
        <f t="shared" si="56"/>
        <v>4.9230769230769234</v>
      </c>
      <c r="AT101" s="40">
        <f t="shared" si="57"/>
        <v>7.5582508777529533E-2</v>
      </c>
    </row>
    <row r="102" spans="1:46" s="29" customFormat="1" ht="29.45" customHeight="1" thickBot="1" x14ac:dyDescent="0.25">
      <c r="A102" s="30" t="s">
        <v>120</v>
      </c>
      <c r="B102" s="31" t="s">
        <v>178</v>
      </c>
      <c r="C102" s="32">
        <f t="shared" si="32"/>
        <v>87</v>
      </c>
      <c r="D102" s="33">
        <f t="shared" si="33"/>
        <v>6.3636363636363644E-2</v>
      </c>
      <c r="E102" s="33">
        <f t="shared" si="34"/>
        <v>0.11081754840521146</v>
      </c>
      <c r="F102" s="86">
        <v>4</v>
      </c>
      <c r="G102" s="86">
        <v>1.25</v>
      </c>
      <c r="H102" s="86">
        <v>0.75</v>
      </c>
      <c r="I102" s="86">
        <v>0.5</v>
      </c>
      <c r="J102" s="86">
        <v>0</v>
      </c>
      <c r="K102" s="86">
        <v>0</v>
      </c>
      <c r="L102" s="86">
        <v>0</v>
      </c>
      <c r="M102" s="86">
        <v>0</v>
      </c>
      <c r="N102" s="86">
        <v>0</v>
      </c>
      <c r="O102" s="123">
        <v>0</v>
      </c>
      <c r="P102" s="123">
        <v>0</v>
      </c>
      <c r="Q102" s="123">
        <v>0</v>
      </c>
      <c r="R102" s="123">
        <v>0</v>
      </c>
      <c r="S102" s="123">
        <v>0</v>
      </c>
      <c r="T102" s="124">
        <v>0</v>
      </c>
      <c r="U102" s="39">
        <f t="shared" si="58"/>
        <v>0.6</v>
      </c>
      <c r="V102" s="40">
        <f t="shared" si="59"/>
        <v>1</v>
      </c>
      <c r="W102" s="40">
        <f t="shared" si="35"/>
        <v>0.4</v>
      </c>
      <c r="X102" s="40">
        <f t="shared" si="36"/>
        <v>0.4</v>
      </c>
      <c r="Y102" s="40">
        <f t="shared" si="37"/>
        <v>0</v>
      </c>
      <c r="Z102" s="40">
        <f t="shared" si="38"/>
        <v>0</v>
      </c>
      <c r="AA102" s="40">
        <f t="shared" si="39"/>
        <v>0</v>
      </c>
      <c r="AB102" s="40">
        <f t="shared" si="40"/>
        <v>0</v>
      </c>
      <c r="AC102" s="40">
        <f t="shared" si="60"/>
        <v>0</v>
      </c>
      <c r="AD102" s="40">
        <f t="shared" si="41"/>
        <v>0</v>
      </c>
      <c r="AE102" s="40">
        <f t="shared" si="42"/>
        <v>0</v>
      </c>
      <c r="AF102" s="40">
        <f t="shared" si="43"/>
        <v>0</v>
      </c>
      <c r="AG102" s="41">
        <f t="shared" si="44"/>
        <v>0</v>
      </c>
      <c r="AH102" s="40">
        <f t="shared" si="45"/>
        <v>0</v>
      </c>
      <c r="AI102" s="40">
        <f t="shared" si="46"/>
        <v>0</v>
      </c>
      <c r="AJ102" s="40">
        <f t="shared" si="47"/>
        <v>0</v>
      </c>
      <c r="AK102" s="40">
        <f t="shared" si="48"/>
        <v>0</v>
      </c>
      <c r="AL102" s="40">
        <f t="shared" si="49"/>
        <v>0</v>
      </c>
      <c r="AM102" s="40">
        <f t="shared" si="50"/>
        <v>0</v>
      </c>
      <c r="AN102" s="40">
        <f t="shared" si="51"/>
        <v>0</v>
      </c>
      <c r="AO102" s="40">
        <f t="shared" si="52"/>
        <v>0</v>
      </c>
      <c r="AP102" s="40">
        <f t="shared" si="53"/>
        <v>0</v>
      </c>
      <c r="AQ102" s="40">
        <f t="shared" si="54"/>
        <v>0</v>
      </c>
      <c r="AR102" s="40">
        <f t="shared" si="55"/>
        <v>0</v>
      </c>
      <c r="AS102" s="40">
        <f t="shared" si="56"/>
        <v>0</v>
      </c>
      <c r="AT102" s="40">
        <f t="shared" si="57"/>
        <v>0</v>
      </c>
    </row>
    <row r="103" spans="1:46" s="29" customFormat="1" ht="29.45" customHeight="1" thickBot="1" x14ac:dyDescent="0.25">
      <c r="A103" s="70" t="s">
        <v>86</v>
      </c>
      <c r="B103" s="71" t="s">
        <v>179</v>
      </c>
      <c r="C103" s="32">
        <f t="shared" si="32"/>
        <v>88</v>
      </c>
      <c r="D103" s="33">
        <f t="shared" si="33"/>
        <v>6.2949445858638653E-2</v>
      </c>
      <c r="E103" s="33">
        <f t="shared" si="34"/>
        <v>0.10962133699818599</v>
      </c>
      <c r="F103" s="36">
        <v>10</v>
      </c>
      <c r="G103" s="126">
        <v>8.35</v>
      </c>
      <c r="H103" s="126">
        <v>0.75</v>
      </c>
      <c r="I103" s="126">
        <v>6.1</v>
      </c>
      <c r="J103" s="126">
        <v>0</v>
      </c>
      <c r="K103" s="126">
        <v>0</v>
      </c>
      <c r="L103" s="126">
        <v>0</v>
      </c>
      <c r="M103" s="126">
        <v>21</v>
      </c>
      <c r="N103" s="126">
        <v>140400</v>
      </c>
      <c r="O103" s="127">
        <v>0</v>
      </c>
      <c r="P103" s="127">
        <v>2</v>
      </c>
      <c r="Q103" s="127">
        <v>0</v>
      </c>
      <c r="R103" s="127">
        <v>4</v>
      </c>
      <c r="S103" s="127">
        <v>1</v>
      </c>
      <c r="T103" s="127">
        <v>17</v>
      </c>
      <c r="U103" s="39">
        <f t="shared" si="58"/>
        <v>8.9820359281437126E-2</v>
      </c>
      <c r="V103" s="40">
        <f t="shared" si="59"/>
        <v>0.14970059880239522</v>
      </c>
      <c r="W103" s="40">
        <f t="shared" si="35"/>
        <v>0.73053892215568861</v>
      </c>
      <c r="X103" s="40">
        <f t="shared" si="36"/>
        <v>0.73053892215568861</v>
      </c>
      <c r="Y103" s="40">
        <f t="shared" si="37"/>
        <v>0</v>
      </c>
      <c r="Z103" s="40">
        <f t="shared" si="38"/>
        <v>0</v>
      </c>
      <c r="AA103" s="40">
        <f t="shared" si="39"/>
        <v>0</v>
      </c>
      <c r="AB103" s="40">
        <f t="shared" si="40"/>
        <v>0</v>
      </c>
      <c r="AC103" s="40">
        <f t="shared" si="60"/>
        <v>0</v>
      </c>
      <c r="AD103" s="40">
        <f t="shared" si="41"/>
        <v>0</v>
      </c>
      <c r="AE103" s="40">
        <f t="shared" si="42"/>
        <v>2.5149700598802398</v>
      </c>
      <c r="AF103" s="40">
        <f t="shared" si="43"/>
        <v>0.22455089820359286</v>
      </c>
      <c r="AG103" s="41">
        <f t="shared" si="44"/>
        <v>16814.371257485032</v>
      </c>
      <c r="AH103" s="40">
        <f t="shared" si="45"/>
        <v>3.0138528674319956E-3</v>
      </c>
      <c r="AI103" s="40">
        <f t="shared" si="46"/>
        <v>0</v>
      </c>
      <c r="AJ103" s="40">
        <f t="shared" si="47"/>
        <v>0</v>
      </c>
      <c r="AK103" s="40">
        <f t="shared" si="48"/>
        <v>0.23952095808383234</v>
      </c>
      <c r="AL103" s="40">
        <f t="shared" si="49"/>
        <v>0.12974051896207583</v>
      </c>
      <c r="AM103" s="40">
        <f t="shared" si="50"/>
        <v>0</v>
      </c>
      <c r="AN103" s="40">
        <f t="shared" si="51"/>
        <v>0</v>
      </c>
      <c r="AO103" s="40">
        <f t="shared" si="52"/>
        <v>0.47904191616766467</v>
      </c>
      <c r="AP103" s="40">
        <f t="shared" si="53"/>
        <v>0.10496653751320889</v>
      </c>
      <c r="AQ103" s="40">
        <f t="shared" si="54"/>
        <v>0.11976047904191617</v>
      </c>
      <c r="AR103" s="40">
        <f t="shared" si="55"/>
        <v>2.0779336848690678E-3</v>
      </c>
      <c r="AS103" s="40">
        <f t="shared" si="56"/>
        <v>2.0359281437125749</v>
      </c>
      <c r="AT103" s="40">
        <f t="shared" si="57"/>
        <v>3.1256988098491818E-2</v>
      </c>
    </row>
    <row r="104" spans="1:46" s="29" customFormat="1" ht="29.45" customHeight="1" thickBot="1" x14ac:dyDescent="0.25">
      <c r="A104" s="30" t="s">
        <v>180</v>
      </c>
      <c r="B104" s="31" t="s">
        <v>181</v>
      </c>
      <c r="C104" s="32">
        <f t="shared" si="32"/>
        <v>89</v>
      </c>
      <c r="D104" s="33">
        <f t="shared" si="33"/>
        <v>6.0931406983441787E-2</v>
      </c>
      <c r="E104" s="33">
        <f t="shared" si="34"/>
        <v>0.1061070865294817</v>
      </c>
      <c r="F104" s="34">
        <v>13</v>
      </c>
      <c r="G104" s="35">
        <v>13</v>
      </c>
      <c r="H104" s="35">
        <v>1</v>
      </c>
      <c r="I104" s="35">
        <v>4.5</v>
      </c>
      <c r="J104" s="35">
        <v>0</v>
      </c>
      <c r="K104" s="35">
        <v>0</v>
      </c>
      <c r="L104" s="35">
        <v>3</v>
      </c>
      <c r="M104" s="35">
        <v>0</v>
      </c>
      <c r="N104" s="35">
        <v>0</v>
      </c>
      <c r="O104" s="49">
        <v>0</v>
      </c>
      <c r="P104" s="49">
        <v>4</v>
      </c>
      <c r="Q104" s="49">
        <v>1</v>
      </c>
      <c r="R104" s="49">
        <v>4</v>
      </c>
      <c r="S104" s="49">
        <v>2</v>
      </c>
      <c r="T104" s="51">
        <v>22</v>
      </c>
      <c r="U104" s="39">
        <f t="shared" si="58"/>
        <v>7.6923076923076927E-2</v>
      </c>
      <c r="V104" s="40">
        <f t="shared" si="59"/>
        <v>0.12820512820512822</v>
      </c>
      <c r="W104" s="40">
        <f t="shared" si="35"/>
        <v>0.34615384615384615</v>
      </c>
      <c r="X104" s="40">
        <f t="shared" si="36"/>
        <v>0.34615384615384615</v>
      </c>
      <c r="Y104" s="40">
        <f t="shared" si="37"/>
        <v>0</v>
      </c>
      <c r="Z104" s="40">
        <f t="shared" si="38"/>
        <v>0</v>
      </c>
      <c r="AA104" s="40">
        <f t="shared" si="39"/>
        <v>0</v>
      </c>
      <c r="AB104" s="40">
        <f t="shared" si="40"/>
        <v>0</v>
      </c>
      <c r="AC104" s="40">
        <f t="shared" si="60"/>
        <v>0.23076923076923078</v>
      </c>
      <c r="AD104" s="40">
        <f t="shared" si="41"/>
        <v>0.12980769230769232</v>
      </c>
      <c r="AE104" s="40">
        <f t="shared" si="42"/>
        <v>0</v>
      </c>
      <c r="AF104" s="40">
        <f t="shared" si="43"/>
        <v>0</v>
      </c>
      <c r="AG104" s="41">
        <f t="shared" si="44"/>
        <v>0</v>
      </c>
      <c r="AH104" s="40">
        <f t="shared" si="45"/>
        <v>0</v>
      </c>
      <c r="AI104" s="40">
        <f t="shared" si="46"/>
        <v>0</v>
      </c>
      <c r="AJ104" s="40">
        <f t="shared" si="47"/>
        <v>0</v>
      </c>
      <c r="AK104" s="40">
        <f t="shared" si="48"/>
        <v>0.30769230769230771</v>
      </c>
      <c r="AL104" s="40">
        <f t="shared" si="49"/>
        <v>0.16666666666666666</v>
      </c>
      <c r="AM104" s="40">
        <f t="shared" si="50"/>
        <v>7.6923076923076927E-2</v>
      </c>
      <c r="AN104" s="40">
        <f t="shared" si="51"/>
        <v>2.1040723981900454E-2</v>
      </c>
      <c r="AO104" s="40">
        <f t="shared" si="52"/>
        <v>0.30769230769230771</v>
      </c>
      <c r="AP104" s="40">
        <f t="shared" si="53"/>
        <v>6.7420814479638019E-2</v>
      </c>
      <c r="AQ104" s="40">
        <f t="shared" si="54"/>
        <v>0.15384615384615385</v>
      </c>
      <c r="AR104" s="40">
        <f t="shared" si="55"/>
        <v>2.669345579793341E-3</v>
      </c>
      <c r="AS104" s="40">
        <f t="shared" si="56"/>
        <v>1.6923076923076923</v>
      </c>
      <c r="AT104" s="40">
        <f t="shared" si="57"/>
        <v>2.5981487392275775E-2</v>
      </c>
    </row>
    <row r="105" spans="1:46" s="29" customFormat="1" ht="29.45" customHeight="1" thickBot="1" x14ac:dyDescent="0.25">
      <c r="A105" s="30" t="s">
        <v>114</v>
      </c>
      <c r="B105" s="31" t="s">
        <v>182</v>
      </c>
      <c r="C105" s="32">
        <f t="shared" si="32"/>
        <v>90</v>
      </c>
      <c r="D105" s="33">
        <f t="shared" si="33"/>
        <v>5.8340219377075613E-2</v>
      </c>
      <c r="E105" s="33">
        <f t="shared" si="34"/>
        <v>0.10159474418955293</v>
      </c>
      <c r="F105" s="170">
        <v>8</v>
      </c>
      <c r="G105" s="171">
        <v>6.25</v>
      </c>
      <c r="H105" s="171">
        <v>0</v>
      </c>
      <c r="I105" s="171">
        <v>4.75</v>
      </c>
      <c r="J105" s="171">
        <v>0</v>
      </c>
      <c r="K105" s="171">
        <v>0</v>
      </c>
      <c r="L105" s="171">
        <v>1</v>
      </c>
      <c r="M105" s="171">
        <v>0</v>
      </c>
      <c r="N105" s="171">
        <v>0</v>
      </c>
      <c r="O105" s="172">
        <v>0</v>
      </c>
      <c r="P105" s="172">
        <v>1</v>
      </c>
      <c r="Q105" s="172">
        <v>0</v>
      </c>
      <c r="R105" s="172">
        <v>1</v>
      </c>
      <c r="S105" s="172">
        <v>0</v>
      </c>
      <c r="T105" s="173">
        <v>17</v>
      </c>
      <c r="U105" s="39">
        <f t="shared" si="58"/>
        <v>0</v>
      </c>
      <c r="V105" s="40">
        <f t="shared" si="59"/>
        <v>0</v>
      </c>
      <c r="W105" s="40">
        <f t="shared" si="35"/>
        <v>0.76</v>
      </c>
      <c r="X105" s="40">
        <f t="shared" si="36"/>
        <v>0.76</v>
      </c>
      <c r="Y105" s="40">
        <f t="shared" si="37"/>
        <v>0</v>
      </c>
      <c r="Z105" s="40">
        <f t="shared" si="38"/>
        <v>0</v>
      </c>
      <c r="AA105" s="40">
        <f t="shared" si="39"/>
        <v>0</v>
      </c>
      <c r="AB105" s="40">
        <f t="shared" si="40"/>
        <v>0</v>
      </c>
      <c r="AC105" s="40">
        <f t="shared" si="60"/>
        <v>0.16</v>
      </c>
      <c r="AD105" s="40">
        <f t="shared" si="41"/>
        <v>9.0000000000000011E-2</v>
      </c>
      <c r="AE105" s="40">
        <f t="shared" si="42"/>
        <v>0</v>
      </c>
      <c r="AF105" s="40">
        <f t="shared" si="43"/>
        <v>0</v>
      </c>
      <c r="AG105" s="41">
        <f t="shared" si="44"/>
        <v>0</v>
      </c>
      <c r="AH105" s="40">
        <f t="shared" si="45"/>
        <v>0</v>
      </c>
      <c r="AI105" s="40">
        <f t="shared" si="46"/>
        <v>0</v>
      </c>
      <c r="AJ105" s="40">
        <f t="shared" si="47"/>
        <v>0</v>
      </c>
      <c r="AK105" s="40">
        <f t="shared" si="48"/>
        <v>0.16</v>
      </c>
      <c r="AL105" s="40">
        <f t="shared" si="49"/>
        <v>8.666666666666667E-2</v>
      </c>
      <c r="AM105" s="40">
        <f t="shared" si="50"/>
        <v>0</v>
      </c>
      <c r="AN105" s="40">
        <f t="shared" si="51"/>
        <v>0</v>
      </c>
      <c r="AO105" s="40">
        <f t="shared" si="52"/>
        <v>0.16</v>
      </c>
      <c r="AP105" s="40">
        <f t="shared" si="53"/>
        <v>3.5058823529411767E-2</v>
      </c>
      <c r="AQ105" s="40">
        <f t="shared" si="54"/>
        <v>0</v>
      </c>
      <c r="AR105" s="40">
        <f t="shared" si="55"/>
        <v>0</v>
      </c>
      <c r="AS105" s="40">
        <f t="shared" si="56"/>
        <v>2.72</v>
      </c>
      <c r="AT105" s="40">
        <f t="shared" si="57"/>
        <v>4.175933609958507E-2</v>
      </c>
    </row>
    <row r="106" spans="1:46" s="29" customFormat="1" ht="29.45" customHeight="1" thickBot="1" x14ac:dyDescent="0.25">
      <c r="A106" s="30" t="s">
        <v>120</v>
      </c>
      <c r="B106" s="31" t="s">
        <v>183</v>
      </c>
      <c r="C106" s="32">
        <f t="shared" si="32"/>
        <v>91</v>
      </c>
      <c r="D106" s="33">
        <f t="shared" si="33"/>
        <v>5.7107875289693473E-2</v>
      </c>
      <c r="E106" s="33">
        <f t="shared" si="34"/>
        <v>9.9448717252254626E-2</v>
      </c>
      <c r="F106" s="75">
        <v>11</v>
      </c>
      <c r="G106" s="75">
        <v>9.9</v>
      </c>
      <c r="H106" s="75">
        <v>1</v>
      </c>
      <c r="I106" s="75">
        <v>8</v>
      </c>
      <c r="J106" s="75">
        <v>1</v>
      </c>
      <c r="K106" s="75">
        <v>0</v>
      </c>
      <c r="L106" s="75">
        <v>0</v>
      </c>
      <c r="M106" s="75">
        <v>5</v>
      </c>
      <c r="N106" s="75">
        <v>0</v>
      </c>
      <c r="O106" s="159">
        <v>0</v>
      </c>
      <c r="P106" s="159">
        <v>0</v>
      </c>
      <c r="Q106" s="159">
        <v>0</v>
      </c>
      <c r="R106" s="159">
        <v>0</v>
      </c>
      <c r="S106" s="159">
        <v>0</v>
      </c>
      <c r="T106" s="159">
        <v>0</v>
      </c>
      <c r="U106" s="39">
        <f t="shared" si="58"/>
        <v>0.10101010101010101</v>
      </c>
      <c r="V106" s="40">
        <f t="shared" si="59"/>
        <v>0.16835016835016836</v>
      </c>
      <c r="W106" s="40">
        <f t="shared" si="35"/>
        <v>0.80808080808080807</v>
      </c>
      <c r="X106" s="40">
        <f t="shared" si="36"/>
        <v>0.80808080808080807</v>
      </c>
      <c r="Y106" s="40">
        <f t="shared" si="37"/>
        <v>0.10101010101010101</v>
      </c>
      <c r="Z106" s="40">
        <f t="shared" si="38"/>
        <v>0.23484848484848486</v>
      </c>
      <c r="AA106" s="40">
        <f t="shared" si="39"/>
        <v>0</v>
      </c>
      <c r="AB106" s="40">
        <f t="shared" si="40"/>
        <v>0</v>
      </c>
      <c r="AC106" s="40">
        <f t="shared" si="60"/>
        <v>0</v>
      </c>
      <c r="AD106" s="40">
        <f t="shared" si="41"/>
        <v>0</v>
      </c>
      <c r="AE106" s="40">
        <f t="shared" si="42"/>
        <v>0.50505050505050508</v>
      </c>
      <c r="AF106" s="40">
        <f t="shared" si="43"/>
        <v>4.5093795093795103E-2</v>
      </c>
      <c r="AG106" s="41">
        <f t="shared" si="44"/>
        <v>0</v>
      </c>
      <c r="AH106" s="40">
        <f t="shared" si="45"/>
        <v>0</v>
      </c>
      <c r="AI106" s="40">
        <f t="shared" si="46"/>
        <v>0</v>
      </c>
      <c r="AJ106" s="40">
        <f t="shared" si="47"/>
        <v>0</v>
      </c>
      <c r="AK106" s="40">
        <f t="shared" si="48"/>
        <v>0</v>
      </c>
      <c r="AL106" s="40">
        <f t="shared" si="49"/>
        <v>0</v>
      </c>
      <c r="AM106" s="40">
        <f t="shared" si="50"/>
        <v>0</v>
      </c>
      <c r="AN106" s="40">
        <f t="shared" si="51"/>
        <v>0</v>
      </c>
      <c r="AO106" s="40">
        <f t="shared" si="52"/>
        <v>0</v>
      </c>
      <c r="AP106" s="40">
        <f t="shared" si="53"/>
        <v>0</v>
      </c>
      <c r="AQ106" s="40">
        <f t="shared" si="54"/>
        <v>0</v>
      </c>
      <c r="AR106" s="40">
        <f t="shared" si="55"/>
        <v>0</v>
      </c>
      <c r="AS106" s="40">
        <f t="shared" si="56"/>
        <v>0</v>
      </c>
      <c r="AT106" s="40">
        <f t="shared" si="57"/>
        <v>0</v>
      </c>
    </row>
    <row r="107" spans="1:46" s="29" customFormat="1" ht="29.45" customHeight="1" thickBot="1" x14ac:dyDescent="0.25">
      <c r="A107" s="125" t="s">
        <v>124</v>
      </c>
      <c r="B107" s="158" t="s">
        <v>184</v>
      </c>
      <c r="C107" s="32">
        <f t="shared" si="32"/>
        <v>92</v>
      </c>
      <c r="D107" s="33">
        <f t="shared" si="33"/>
        <v>5.2629517937198195E-2</v>
      </c>
      <c r="E107" s="33">
        <f t="shared" si="34"/>
        <v>9.1650022381474933E-2</v>
      </c>
      <c r="F107" s="34">
        <v>22</v>
      </c>
      <c r="G107" s="35">
        <v>15.9</v>
      </c>
      <c r="H107" s="35">
        <v>2.85</v>
      </c>
      <c r="I107" s="35">
        <v>3.5</v>
      </c>
      <c r="J107" s="35">
        <v>0</v>
      </c>
      <c r="K107" s="35">
        <v>0</v>
      </c>
      <c r="L107" s="35">
        <v>3</v>
      </c>
      <c r="M107" s="35">
        <v>11</v>
      </c>
      <c r="N107" s="35">
        <v>0</v>
      </c>
      <c r="O107" s="49">
        <v>0</v>
      </c>
      <c r="P107" s="49">
        <v>4</v>
      </c>
      <c r="Q107" s="49">
        <v>0</v>
      </c>
      <c r="R107" s="49">
        <v>0</v>
      </c>
      <c r="S107" s="49">
        <v>0</v>
      </c>
      <c r="T107" s="51">
        <v>17</v>
      </c>
      <c r="U107" s="39">
        <f t="shared" si="58"/>
        <v>0.17924528301886791</v>
      </c>
      <c r="V107" s="40">
        <f t="shared" si="59"/>
        <v>0.29874213836477986</v>
      </c>
      <c r="W107" s="40">
        <f t="shared" si="35"/>
        <v>0.22012578616352202</v>
      </c>
      <c r="X107" s="40">
        <f t="shared" si="36"/>
        <v>0.22012578616352202</v>
      </c>
      <c r="Y107" s="40">
        <f t="shared" si="37"/>
        <v>0</v>
      </c>
      <c r="Z107" s="40">
        <f t="shared" si="38"/>
        <v>0</v>
      </c>
      <c r="AA107" s="40">
        <f t="shared" si="39"/>
        <v>0</v>
      </c>
      <c r="AB107" s="40">
        <f t="shared" si="40"/>
        <v>0</v>
      </c>
      <c r="AC107" s="40">
        <f t="shared" si="60"/>
        <v>0.18867924528301885</v>
      </c>
      <c r="AD107" s="40">
        <f t="shared" si="41"/>
        <v>0.10613207547169812</v>
      </c>
      <c r="AE107" s="40">
        <f t="shared" si="42"/>
        <v>0.69182389937106914</v>
      </c>
      <c r="AF107" s="40">
        <f t="shared" si="43"/>
        <v>6.1769991015274035E-2</v>
      </c>
      <c r="AG107" s="41">
        <f t="shared" si="44"/>
        <v>0</v>
      </c>
      <c r="AH107" s="40">
        <f t="shared" si="45"/>
        <v>0</v>
      </c>
      <c r="AI107" s="40">
        <f t="shared" si="46"/>
        <v>0</v>
      </c>
      <c r="AJ107" s="40">
        <f t="shared" si="47"/>
        <v>0</v>
      </c>
      <c r="AK107" s="40">
        <f t="shared" si="48"/>
        <v>0.25157232704402516</v>
      </c>
      <c r="AL107" s="40">
        <f t="shared" si="49"/>
        <v>0.13626834381551362</v>
      </c>
      <c r="AM107" s="40">
        <f t="shared" si="50"/>
        <v>0</v>
      </c>
      <c r="AN107" s="40">
        <f t="shared" si="51"/>
        <v>0</v>
      </c>
      <c r="AO107" s="40">
        <f t="shared" si="52"/>
        <v>0</v>
      </c>
      <c r="AP107" s="40">
        <f t="shared" si="53"/>
        <v>0</v>
      </c>
      <c r="AQ107" s="40">
        <f t="shared" si="54"/>
        <v>0</v>
      </c>
      <c r="AR107" s="40">
        <f t="shared" si="55"/>
        <v>0</v>
      </c>
      <c r="AS107" s="40">
        <f t="shared" si="56"/>
        <v>1.0691823899371069</v>
      </c>
      <c r="AT107" s="40">
        <f t="shared" si="57"/>
        <v>1.6414833372478406E-2</v>
      </c>
    </row>
    <row r="108" spans="1:46" s="29" customFormat="1" ht="29.45" customHeight="1" thickBot="1" x14ac:dyDescent="0.25">
      <c r="A108" s="30" t="s">
        <v>120</v>
      </c>
      <c r="B108" s="31" t="s">
        <v>185</v>
      </c>
      <c r="C108" s="32">
        <f t="shared" si="32"/>
        <v>93</v>
      </c>
      <c r="D108" s="33">
        <f t="shared" si="33"/>
        <v>5.004910384456393E-2</v>
      </c>
      <c r="E108" s="33">
        <f t="shared" si="34"/>
        <v>8.7156441238937996E-2</v>
      </c>
      <c r="F108" s="34">
        <v>7</v>
      </c>
      <c r="G108" s="34">
        <v>6.75</v>
      </c>
      <c r="H108" s="34">
        <v>0</v>
      </c>
      <c r="I108" s="34">
        <v>4.75</v>
      </c>
      <c r="J108" s="34">
        <v>1</v>
      </c>
      <c r="K108" s="34">
        <v>0</v>
      </c>
      <c r="L108" s="34">
        <v>0</v>
      </c>
      <c r="M108" s="34">
        <v>0</v>
      </c>
      <c r="N108" s="34">
        <v>0</v>
      </c>
      <c r="O108" s="85">
        <v>0</v>
      </c>
      <c r="P108" s="85">
        <v>0</v>
      </c>
      <c r="Q108" s="85">
        <v>0</v>
      </c>
      <c r="R108" s="85">
        <v>1</v>
      </c>
      <c r="S108" s="85">
        <v>0</v>
      </c>
      <c r="T108" s="113">
        <v>9</v>
      </c>
      <c r="U108" s="39">
        <f t="shared" si="58"/>
        <v>0</v>
      </c>
      <c r="V108" s="40">
        <f t="shared" si="59"/>
        <v>0</v>
      </c>
      <c r="W108" s="40">
        <f t="shared" si="35"/>
        <v>0.70370370370370372</v>
      </c>
      <c r="X108" s="40">
        <f t="shared" si="36"/>
        <v>0.70370370370370372</v>
      </c>
      <c r="Y108" s="40">
        <f t="shared" si="37"/>
        <v>0.14814814814814814</v>
      </c>
      <c r="Z108" s="40">
        <f t="shared" si="38"/>
        <v>0.34444444444444444</v>
      </c>
      <c r="AA108" s="40">
        <f t="shared" si="39"/>
        <v>0</v>
      </c>
      <c r="AB108" s="40">
        <f t="shared" si="40"/>
        <v>0</v>
      </c>
      <c r="AC108" s="40">
        <f t="shared" si="60"/>
        <v>0</v>
      </c>
      <c r="AD108" s="40">
        <f t="shared" si="41"/>
        <v>0</v>
      </c>
      <c r="AE108" s="40">
        <f t="shared" si="42"/>
        <v>0</v>
      </c>
      <c r="AF108" s="40">
        <f t="shared" si="43"/>
        <v>0</v>
      </c>
      <c r="AG108" s="41">
        <f t="shared" si="44"/>
        <v>0</v>
      </c>
      <c r="AH108" s="40">
        <f t="shared" si="45"/>
        <v>0</v>
      </c>
      <c r="AI108" s="40">
        <f t="shared" si="46"/>
        <v>0</v>
      </c>
      <c r="AJ108" s="40">
        <f t="shared" si="47"/>
        <v>0</v>
      </c>
      <c r="AK108" s="40">
        <f t="shared" si="48"/>
        <v>0</v>
      </c>
      <c r="AL108" s="40">
        <f t="shared" si="49"/>
        <v>0</v>
      </c>
      <c r="AM108" s="40">
        <f t="shared" si="50"/>
        <v>0</v>
      </c>
      <c r="AN108" s="40">
        <f t="shared" si="51"/>
        <v>0</v>
      </c>
      <c r="AO108" s="40">
        <f t="shared" si="52"/>
        <v>0.14814814814814814</v>
      </c>
      <c r="AP108" s="40">
        <f t="shared" si="53"/>
        <v>3.2461873638344227E-2</v>
      </c>
      <c r="AQ108" s="40">
        <f t="shared" si="54"/>
        <v>0</v>
      </c>
      <c r="AR108" s="40">
        <f t="shared" si="55"/>
        <v>0</v>
      </c>
      <c r="AS108" s="40">
        <f t="shared" si="56"/>
        <v>1.3333333333333333</v>
      </c>
      <c r="AT108" s="40">
        <f t="shared" si="57"/>
        <v>2.0470262793914246E-2</v>
      </c>
    </row>
    <row r="109" spans="1:46" s="29" customFormat="1" ht="29.45" customHeight="1" thickBot="1" x14ac:dyDescent="0.25">
      <c r="A109" s="30" t="s">
        <v>149</v>
      </c>
      <c r="B109" s="31" t="s">
        <v>135</v>
      </c>
      <c r="C109" s="32">
        <f t="shared" si="32"/>
        <v>94</v>
      </c>
      <c r="D109" s="33">
        <f t="shared" si="33"/>
        <v>4.9573233804351219E-2</v>
      </c>
      <c r="E109" s="33">
        <f t="shared" si="34"/>
        <v>8.6327752291260162E-2</v>
      </c>
      <c r="F109" s="34">
        <v>8</v>
      </c>
      <c r="G109" s="35">
        <v>6.25</v>
      </c>
      <c r="H109" s="35">
        <v>0.25</v>
      </c>
      <c r="I109" s="35">
        <v>4.8499999999999996</v>
      </c>
      <c r="J109" s="35">
        <v>0.25</v>
      </c>
      <c r="K109" s="35">
        <v>0</v>
      </c>
      <c r="L109" s="35">
        <v>0</v>
      </c>
      <c r="M109" s="35">
        <v>0</v>
      </c>
      <c r="N109" s="35">
        <v>0</v>
      </c>
      <c r="O109" s="49">
        <v>0</v>
      </c>
      <c r="P109" s="49">
        <v>0</v>
      </c>
      <c r="Q109" s="49">
        <v>0</v>
      </c>
      <c r="R109" s="49">
        <v>3</v>
      </c>
      <c r="S109" s="49">
        <v>2</v>
      </c>
      <c r="T109" s="51">
        <v>18</v>
      </c>
      <c r="U109" s="39">
        <f t="shared" si="58"/>
        <v>0.04</v>
      </c>
      <c r="V109" s="40">
        <f t="shared" si="59"/>
        <v>6.6666666666666666E-2</v>
      </c>
      <c r="W109" s="40">
        <f t="shared" si="35"/>
        <v>0.77599999999999991</v>
      </c>
      <c r="X109" s="40">
        <f t="shared" si="36"/>
        <v>0.77599999999999991</v>
      </c>
      <c r="Y109" s="40">
        <f t="shared" si="37"/>
        <v>0.04</v>
      </c>
      <c r="Z109" s="40">
        <f t="shared" si="38"/>
        <v>9.3000000000000013E-2</v>
      </c>
      <c r="AA109" s="40">
        <f t="shared" si="39"/>
        <v>0</v>
      </c>
      <c r="AB109" s="40">
        <f t="shared" si="40"/>
        <v>0</v>
      </c>
      <c r="AC109" s="40">
        <f t="shared" si="60"/>
        <v>0</v>
      </c>
      <c r="AD109" s="40">
        <f t="shared" si="41"/>
        <v>0</v>
      </c>
      <c r="AE109" s="40">
        <f t="shared" si="42"/>
        <v>0</v>
      </c>
      <c r="AF109" s="40">
        <f t="shared" si="43"/>
        <v>0</v>
      </c>
      <c r="AG109" s="41">
        <f t="shared" si="44"/>
        <v>0</v>
      </c>
      <c r="AH109" s="40">
        <f t="shared" si="45"/>
        <v>0</v>
      </c>
      <c r="AI109" s="40">
        <f t="shared" si="46"/>
        <v>0</v>
      </c>
      <c r="AJ109" s="40">
        <f t="shared" si="47"/>
        <v>0</v>
      </c>
      <c r="AK109" s="40">
        <f t="shared" si="48"/>
        <v>0</v>
      </c>
      <c r="AL109" s="40">
        <f t="shared" si="49"/>
        <v>0</v>
      </c>
      <c r="AM109" s="40">
        <f t="shared" si="50"/>
        <v>0</v>
      </c>
      <c r="AN109" s="40">
        <f t="shared" si="51"/>
        <v>0</v>
      </c>
      <c r="AO109" s="40">
        <f t="shared" si="52"/>
        <v>0.48</v>
      </c>
      <c r="AP109" s="40">
        <f t="shared" si="53"/>
        <v>0.1051764705882353</v>
      </c>
      <c r="AQ109" s="40">
        <f t="shared" si="54"/>
        <v>0.32</v>
      </c>
      <c r="AR109" s="40">
        <f t="shared" si="55"/>
        <v>5.5522388059701493E-3</v>
      </c>
      <c r="AS109" s="40">
        <f t="shared" si="56"/>
        <v>2.88</v>
      </c>
      <c r="AT109" s="40">
        <f t="shared" si="57"/>
        <v>4.4215767634854776E-2</v>
      </c>
    </row>
    <row r="110" spans="1:46" s="29" customFormat="1" ht="29.45" customHeight="1" thickBot="1" x14ac:dyDescent="0.25">
      <c r="A110" s="30" t="s">
        <v>122</v>
      </c>
      <c r="B110" s="31" t="s">
        <v>186</v>
      </c>
      <c r="C110" s="32">
        <f t="shared" si="32"/>
        <v>95</v>
      </c>
      <c r="D110" s="33">
        <f t="shared" si="33"/>
        <v>4.0157353020423558E-2</v>
      </c>
      <c r="E110" s="33">
        <f t="shared" si="34"/>
        <v>6.9930762191179247E-2</v>
      </c>
      <c r="F110" s="35">
        <v>6.8</v>
      </c>
      <c r="G110" s="87">
        <v>7</v>
      </c>
      <c r="H110" s="87">
        <v>0</v>
      </c>
      <c r="I110" s="87">
        <v>6</v>
      </c>
      <c r="J110" s="87">
        <v>0</v>
      </c>
      <c r="K110" s="87">
        <v>0</v>
      </c>
      <c r="L110" s="87">
        <v>0</v>
      </c>
      <c r="M110" s="87">
        <v>0</v>
      </c>
      <c r="N110" s="87">
        <v>0</v>
      </c>
      <c r="O110" s="88">
        <v>0</v>
      </c>
      <c r="P110" s="88">
        <v>0</v>
      </c>
      <c r="Q110" s="88">
        <v>0</v>
      </c>
      <c r="R110" s="88">
        <v>0</v>
      </c>
      <c r="S110" s="88">
        <v>0</v>
      </c>
      <c r="T110" s="182">
        <v>12</v>
      </c>
      <c r="U110" s="39">
        <f t="shared" si="58"/>
        <v>0</v>
      </c>
      <c r="V110" s="40">
        <f t="shared" si="59"/>
        <v>0</v>
      </c>
      <c r="W110" s="40">
        <f t="shared" si="35"/>
        <v>0.8571428571428571</v>
      </c>
      <c r="X110" s="40">
        <f t="shared" si="36"/>
        <v>0.8571428571428571</v>
      </c>
      <c r="Y110" s="40">
        <f t="shared" si="37"/>
        <v>0</v>
      </c>
      <c r="Z110" s="40">
        <f t="shared" si="38"/>
        <v>0</v>
      </c>
      <c r="AA110" s="40">
        <f t="shared" si="39"/>
        <v>0</v>
      </c>
      <c r="AB110" s="40">
        <f t="shared" si="40"/>
        <v>0</v>
      </c>
      <c r="AC110" s="40">
        <f t="shared" si="60"/>
        <v>0</v>
      </c>
      <c r="AD110" s="40">
        <f t="shared" si="41"/>
        <v>0</v>
      </c>
      <c r="AE110" s="40">
        <f t="shared" si="42"/>
        <v>0</v>
      </c>
      <c r="AF110" s="40">
        <f t="shared" si="43"/>
        <v>0</v>
      </c>
      <c r="AG110" s="41">
        <f t="shared" si="44"/>
        <v>0</v>
      </c>
      <c r="AH110" s="40">
        <f t="shared" si="45"/>
        <v>0</v>
      </c>
      <c r="AI110" s="40">
        <f t="shared" si="46"/>
        <v>0</v>
      </c>
      <c r="AJ110" s="40">
        <f t="shared" si="47"/>
        <v>0</v>
      </c>
      <c r="AK110" s="40">
        <f t="shared" si="48"/>
        <v>0</v>
      </c>
      <c r="AL110" s="40">
        <f t="shared" si="49"/>
        <v>0</v>
      </c>
      <c r="AM110" s="40">
        <f t="shared" si="50"/>
        <v>0</v>
      </c>
      <c r="AN110" s="40">
        <f t="shared" si="51"/>
        <v>0</v>
      </c>
      <c r="AO110" s="40">
        <f t="shared" si="52"/>
        <v>0</v>
      </c>
      <c r="AP110" s="40">
        <f t="shared" si="53"/>
        <v>0</v>
      </c>
      <c r="AQ110" s="40">
        <f t="shared" si="54"/>
        <v>0</v>
      </c>
      <c r="AR110" s="40">
        <f t="shared" si="55"/>
        <v>0</v>
      </c>
      <c r="AS110" s="40">
        <f t="shared" si="56"/>
        <v>1.7142857142857142</v>
      </c>
      <c r="AT110" s="40">
        <f t="shared" si="57"/>
        <v>2.6318909306461174E-2</v>
      </c>
    </row>
    <row r="111" spans="1:46" s="29" customFormat="1" ht="29.45" customHeight="1" thickBot="1" x14ac:dyDescent="0.25">
      <c r="A111" s="30" t="s">
        <v>149</v>
      </c>
      <c r="B111" s="31" t="s">
        <v>187</v>
      </c>
      <c r="C111" s="32">
        <f t="shared" si="32"/>
        <v>96</v>
      </c>
      <c r="D111" s="33">
        <f t="shared" si="33"/>
        <v>3.9836422824629167E-2</v>
      </c>
      <c r="E111" s="33">
        <f t="shared" si="34"/>
        <v>6.9371888373209914E-2</v>
      </c>
      <c r="F111" s="52">
        <v>10</v>
      </c>
      <c r="G111" s="53">
        <v>11.15</v>
      </c>
      <c r="H111" s="53">
        <v>0</v>
      </c>
      <c r="I111" s="53">
        <v>3.5</v>
      </c>
      <c r="J111" s="53">
        <v>1.2</v>
      </c>
      <c r="K111" s="53">
        <v>0</v>
      </c>
      <c r="L111" s="53">
        <v>0</v>
      </c>
      <c r="M111" s="53">
        <v>0</v>
      </c>
      <c r="N111" s="34">
        <v>3795260</v>
      </c>
      <c r="O111" s="73">
        <v>0</v>
      </c>
      <c r="P111" s="73">
        <v>1</v>
      </c>
      <c r="Q111" s="73">
        <v>0</v>
      </c>
      <c r="R111" s="73">
        <v>1</v>
      </c>
      <c r="S111" s="73">
        <v>0</v>
      </c>
      <c r="T111" s="74">
        <v>0</v>
      </c>
      <c r="U111" s="39">
        <f t="shared" si="58"/>
        <v>0</v>
      </c>
      <c r="V111" s="40">
        <f t="shared" si="59"/>
        <v>0</v>
      </c>
      <c r="W111" s="40">
        <f t="shared" si="35"/>
        <v>0.31390134529147978</v>
      </c>
      <c r="X111" s="40">
        <f t="shared" si="36"/>
        <v>0.31390134529147978</v>
      </c>
      <c r="Y111" s="40">
        <f t="shared" si="37"/>
        <v>0.10762331838565022</v>
      </c>
      <c r="Z111" s="40">
        <f t="shared" si="38"/>
        <v>0.25022421524663679</v>
      </c>
      <c r="AA111" s="40">
        <f t="shared" si="39"/>
        <v>0</v>
      </c>
      <c r="AB111" s="40">
        <f t="shared" si="40"/>
        <v>0</v>
      </c>
      <c r="AC111" s="40">
        <f t="shared" si="60"/>
        <v>0</v>
      </c>
      <c r="AD111" s="40">
        <f t="shared" si="41"/>
        <v>0</v>
      </c>
      <c r="AE111" s="40">
        <f t="shared" si="42"/>
        <v>0</v>
      </c>
      <c r="AF111" s="40">
        <f t="shared" si="43"/>
        <v>0</v>
      </c>
      <c r="AG111" s="41">
        <f t="shared" si="44"/>
        <v>340382.06278026907</v>
      </c>
      <c r="AH111" s="40">
        <f t="shared" si="45"/>
        <v>6.1010991146996492E-2</v>
      </c>
      <c r="AI111" s="40">
        <f t="shared" si="46"/>
        <v>0</v>
      </c>
      <c r="AJ111" s="40">
        <f t="shared" si="47"/>
        <v>0</v>
      </c>
      <c r="AK111" s="40">
        <f t="shared" si="48"/>
        <v>8.9686098654708515E-2</v>
      </c>
      <c r="AL111" s="40">
        <f t="shared" si="49"/>
        <v>4.8579970104633774E-2</v>
      </c>
      <c r="AM111" s="40">
        <f t="shared" si="50"/>
        <v>0</v>
      </c>
      <c r="AN111" s="40">
        <f t="shared" si="51"/>
        <v>0</v>
      </c>
      <c r="AO111" s="40">
        <f t="shared" si="52"/>
        <v>8.9686098654708515E-2</v>
      </c>
      <c r="AP111" s="40">
        <f t="shared" si="53"/>
        <v>1.9651806911105251E-2</v>
      </c>
      <c r="AQ111" s="40">
        <f t="shared" si="54"/>
        <v>0</v>
      </c>
      <c r="AR111" s="40">
        <f t="shared" si="55"/>
        <v>0</v>
      </c>
      <c r="AS111" s="40">
        <f t="shared" si="56"/>
        <v>0</v>
      </c>
      <c r="AT111" s="40">
        <f t="shared" si="57"/>
        <v>0</v>
      </c>
    </row>
    <row r="112" spans="1:46" s="29" customFormat="1" ht="29.45" customHeight="1" x14ac:dyDescent="0.2">
      <c r="A112" s="70" t="s">
        <v>86</v>
      </c>
      <c r="B112" s="71" t="s">
        <v>188</v>
      </c>
      <c r="C112" s="32">
        <f t="shared" si="32"/>
        <v>97</v>
      </c>
      <c r="D112" s="33">
        <f t="shared" si="33"/>
        <v>3.5286351432311895E-2</v>
      </c>
      <c r="E112" s="33">
        <f t="shared" si="34"/>
        <v>6.1448309338326831E-2</v>
      </c>
      <c r="F112" s="36">
        <v>15</v>
      </c>
      <c r="G112" s="126">
        <v>10</v>
      </c>
      <c r="H112" s="126">
        <v>0</v>
      </c>
      <c r="I112" s="126">
        <v>5.75</v>
      </c>
      <c r="J112" s="126">
        <v>0</v>
      </c>
      <c r="K112" s="126">
        <v>0</v>
      </c>
      <c r="L112" s="126">
        <v>0</v>
      </c>
      <c r="M112" s="126">
        <v>0</v>
      </c>
      <c r="N112" s="126">
        <v>0</v>
      </c>
      <c r="O112" s="145">
        <v>0</v>
      </c>
      <c r="P112" s="145">
        <v>3</v>
      </c>
      <c r="Q112" s="145">
        <v>0</v>
      </c>
      <c r="R112" s="145">
        <v>1</v>
      </c>
      <c r="S112" s="145">
        <v>0</v>
      </c>
      <c r="T112" s="145">
        <v>11</v>
      </c>
      <c r="U112" s="39">
        <f t="shared" si="58"/>
        <v>0</v>
      </c>
      <c r="V112" s="40">
        <f t="shared" si="59"/>
        <v>0</v>
      </c>
      <c r="W112" s="40">
        <f t="shared" si="35"/>
        <v>0.57499999999999996</v>
      </c>
      <c r="X112" s="40">
        <f t="shared" si="36"/>
        <v>0.57499999999999996</v>
      </c>
      <c r="Y112" s="40">
        <f t="shared" si="37"/>
        <v>0</v>
      </c>
      <c r="Z112" s="40">
        <f t="shared" si="38"/>
        <v>0</v>
      </c>
      <c r="AA112" s="40">
        <f t="shared" si="39"/>
        <v>0</v>
      </c>
      <c r="AB112" s="40">
        <f t="shared" si="40"/>
        <v>0</v>
      </c>
      <c r="AC112" s="40">
        <f t="shared" si="60"/>
        <v>0</v>
      </c>
      <c r="AD112" s="40">
        <f t="shared" si="41"/>
        <v>0</v>
      </c>
      <c r="AE112" s="40">
        <f t="shared" si="42"/>
        <v>0</v>
      </c>
      <c r="AF112" s="40">
        <f t="shared" si="43"/>
        <v>0</v>
      </c>
      <c r="AG112" s="41">
        <f t="shared" si="44"/>
        <v>0</v>
      </c>
      <c r="AH112" s="40">
        <f t="shared" si="45"/>
        <v>0</v>
      </c>
      <c r="AI112" s="40">
        <f t="shared" si="46"/>
        <v>0</v>
      </c>
      <c r="AJ112" s="40">
        <f t="shared" si="47"/>
        <v>0</v>
      </c>
      <c r="AK112" s="40">
        <f t="shared" si="48"/>
        <v>0.3</v>
      </c>
      <c r="AL112" s="40">
        <f t="shared" si="49"/>
        <v>0.16249999999999998</v>
      </c>
      <c r="AM112" s="40">
        <f t="shared" si="50"/>
        <v>0</v>
      </c>
      <c r="AN112" s="40">
        <f t="shared" si="51"/>
        <v>0</v>
      </c>
      <c r="AO112" s="40">
        <f t="shared" si="52"/>
        <v>0.1</v>
      </c>
      <c r="AP112" s="40">
        <f t="shared" si="53"/>
        <v>2.1911764705882356E-2</v>
      </c>
      <c r="AQ112" s="40">
        <f t="shared" si="54"/>
        <v>0</v>
      </c>
      <c r="AR112" s="40">
        <f t="shared" si="55"/>
        <v>0</v>
      </c>
      <c r="AS112" s="40">
        <f t="shared" si="56"/>
        <v>1.1000000000000001</v>
      </c>
      <c r="AT112" s="40">
        <f t="shared" si="57"/>
        <v>1.6887966804979254E-2</v>
      </c>
    </row>
    <row r="113" spans="1:46" ht="26.45" customHeight="1" x14ac:dyDescent="0.2">
      <c r="A113" s="30" t="s">
        <v>149</v>
      </c>
      <c r="B113" s="183" t="s">
        <v>189</v>
      </c>
      <c r="C113" s="32">
        <f t="shared" si="32"/>
        <v>98</v>
      </c>
      <c r="D113" s="33">
        <f t="shared" si="33"/>
        <v>3.2612554640868034E-2</v>
      </c>
      <c r="E113" s="33">
        <f t="shared" si="34"/>
        <v>5.6792109825502805E-2</v>
      </c>
      <c r="F113" s="184">
        <v>12</v>
      </c>
      <c r="G113" s="185">
        <v>9.3000000000000007</v>
      </c>
      <c r="H113" s="185">
        <v>0.4</v>
      </c>
      <c r="I113" s="185">
        <v>4</v>
      </c>
      <c r="J113" s="185">
        <v>0</v>
      </c>
      <c r="K113" s="185">
        <v>0</v>
      </c>
      <c r="L113" s="185">
        <v>0</v>
      </c>
      <c r="M113" s="185">
        <v>0</v>
      </c>
      <c r="N113" s="185">
        <v>0</v>
      </c>
      <c r="O113" s="186">
        <v>0</v>
      </c>
      <c r="P113" s="186">
        <v>2</v>
      </c>
      <c r="Q113" s="186">
        <v>0</v>
      </c>
      <c r="R113" s="186">
        <v>4</v>
      </c>
      <c r="S113" s="186">
        <v>0</v>
      </c>
      <c r="T113" s="186">
        <v>3</v>
      </c>
      <c r="U113" s="39">
        <f t="shared" si="58"/>
        <v>4.301075268817204E-2</v>
      </c>
      <c r="V113" s="40">
        <f t="shared" si="59"/>
        <v>7.1684587813620068E-2</v>
      </c>
      <c r="W113" s="40">
        <f t="shared" si="35"/>
        <v>0.43010752688172038</v>
      </c>
      <c r="X113" s="40">
        <f t="shared" si="36"/>
        <v>0.43010752688172038</v>
      </c>
      <c r="Y113" s="40">
        <f t="shared" si="37"/>
        <v>0</v>
      </c>
      <c r="Z113" s="40">
        <f t="shared" si="38"/>
        <v>0</v>
      </c>
      <c r="AA113" s="40">
        <f t="shared" si="39"/>
        <v>0</v>
      </c>
      <c r="AB113" s="40">
        <f t="shared" si="40"/>
        <v>0</v>
      </c>
      <c r="AC113" s="40">
        <f t="shared" si="60"/>
        <v>0</v>
      </c>
      <c r="AD113" s="40">
        <f t="shared" si="41"/>
        <v>0</v>
      </c>
      <c r="AE113" s="40">
        <f t="shared" si="42"/>
        <v>0</v>
      </c>
      <c r="AF113" s="40">
        <f t="shared" si="43"/>
        <v>0</v>
      </c>
      <c r="AG113" s="41">
        <f t="shared" si="44"/>
        <v>0</v>
      </c>
      <c r="AH113" s="40">
        <f t="shared" si="45"/>
        <v>0</v>
      </c>
      <c r="AI113" s="40">
        <f t="shared" si="46"/>
        <v>0</v>
      </c>
      <c r="AJ113" s="40">
        <f t="shared" si="47"/>
        <v>0</v>
      </c>
      <c r="AK113" s="40">
        <f t="shared" si="48"/>
        <v>0.21505376344086019</v>
      </c>
      <c r="AL113" s="40">
        <f t="shared" si="49"/>
        <v>0.11648745519713259</v>
      </c>
      <c r="AM113" s="40">
        <f t="shared" si="50"/>
        <v>0</v>
      </c>
      <c r="AN113" s="40">
        <f t="shared" si="51"/>
        <v>0</v>
      </c>
      <c r="AO113" s="40">
        <f t="shared" si="52"/>
        <v>0.43010752688172038</v>
      </c>
      <c r="AP113" s="40">
        <f t="shared" si="53"/>
        <v>9.4244149272612265E-2</v>
      </c>
      <c r="AQ113" s="40">
        <f t="shared" si="54"/>
        <v>0</v>
      </c>
      <c r="AR113" s="40">
        <f t="shared" si="55"/>
        <v>0</v>
      </c>
      <c r="AS113" s="40">
        <f t="shared" si="56"/>
        <v>0.32258064516129031</v>
      </c>
      <c r="AT113" s="40">
        <f t="shared" si="57"/>
        <v>4.9524829340115116E-3</v>
      </c>
    </row>
    <row r="114" spans="1:46" ht="64.5" thickBot="1" x14ac:dyDescent="0.25">
      <c r="A114" s="125" t="s">
        <v>124</v>
      </c>
      <c r="B114" s="31" t="s">
        <v>190</v>
      </c>
      <c r="C114" s="32">
        <f t="shared" si="32"/>
        <v>99</v>
      </c>
      <c r="D114" s="33">
        <f t="shared" si="33"/>
        <v>2.4708306991960648E-2</v>
      </c>
      <c r="E114" s="33">
        <f t="shared" si="34"/>
        <v>4.3027505810023799E-2</v>
      </c>
      <c r="F114" s="36">
        <v>15</v>
      </c>
      <c r="G114" s="126">
        <v>13.95</v>
      </c>
      <c r="H114" s="126">
        <v>0</v>
      </c>
      <c r="I114" s="126">
        <v>6</v>
      </c>
      <c r="J114" s="126">
        <v>0</v>
      </c>
      <c r="K114" s="126">
        <v>0</v>
      </c>
      <c r="L114" s="126">
        <v>0</v>
      </c>
      <c r="M114" s="126">
        <v>0</v>
      </c>
      <c r="N114" s="126">
        <v>0</v>
      </c>
      <c r="O114" s="127">
        <v>0</v>
      </c>
      <c r="P114" s="127">
        <v>2</v>
      </c>
      <c r="Q114" s="127">
        <v>0</v>
      </c>
      <c r="R114" s="127">
        <v>2</v>
      </c>
      <c r="S114" s="127">
        <v>0</v>
      </c>
      <c r="T114" s="127">
        <v>4</v>
      </c>
      <c r="U114" s="39">
        <f t="shared" si="58"/>
        <v>0</v>
      </c>
      <c r="V114" s="40">
        <f t="shared" si="59"/>
        <v>0</v>
      </c>
      <c r="W114" s="40">
        <f t="shared" si="35"/>
        <v>0.43010752688172044</v>
      </c>
      <c r="X114" s="40">
        <f t="shared" si="36"/>
        <v>0.43010752688172044</v>
      </c>
      <c r="Y114" s="40">
        <f t="shared" si="37"/>
        <v>0</v>
      </c>
      <c r="Z114" s="40">
        <f t="shared" si="38"/>
        <v>0</v>
      </c>
      <c r="AA114" s="40">
        <f t="shared" si="39"/>
        <v>0</v>
      </c>
      <c r="AB114" s="40">
        <f t="shared" si="40"/>
        <v>0</v>
      </c>
      <c r="AC114" s="40">
        <f t="shared" si="60"/>
        <v>0</v>
      </c>
      <c r="AD114" s="40">
        <f t="shared" si="41"/>
        <v>0</v>
      </c>
      <c r="AE114" s="40">
        <f t="shared" si="42"/>
        <v>0</v>
      </c>
      <c r="AF114" s="40">
        <f t="shared" si="43"/>
        <v>0</v>
      </c>
      <c r="AG114" s="41">
        <f t="shared" si="44"/>
        <v>0</v>
      </c>
      <c r="AH114" s="40">
        <f t="shared" si="45"/>
        <v>0</v>
      </c>
      <c r="AI114" s="40">
        <f t="shared" si="46"/>
        <v>0</v>
      </c>
      <c r="AJ114" s="40">
        <f t="shared" si="47"/>
        <v>0</v>
      </c>
      <c r="AK114" s="40">
        <f t="shared" si="48"/>
        <v>0.14336917562724016</v>
      </c>
      <c r="AL114" s="40">
        <f t="shared" si="49"/>
        <v>7.765830346475508E-2</v>
      </c>
      <c r="AM114" s="40">
        <f t="shared" si="50"/>
        <v>0</v>
      </c>
      <c r="AN114" s="40">
        <f t="shared" si="51"/>
        <v>0</v>
      </c>
      <c r="AO114" s="40">
        <f t="shared" si="52"/>
        <v>0.14336917562724016</v>
      </c>
      <c r="AP114" s="40">
        <f t="shared" si="53"/>
        <v>3.1414716424204098E-2</v>
      </c>
      <c r="AQ114" s="40">
        <f t="shared" si="54"/>
        <v>0</v>
      </c>
      <c r="AR114" s="40">
        <f t="shared" si="55"/>
        <v>0</v>
      </c>
      <c r="AS114" s="40">
        <f t="shared" si="56"/>
        <v>0.28673835125448033</v>
      </c>
      <c r="AT114" s="40">
        <f t="shared" si="57"/>
        <v>4.4022070524546777E-3</v>
      </c>
    </row>
    <row r="115" spans="1:46" ht="39" thickBot="1" x14ac:dyDescent="0.25">
      <c r="A115" s="30" t="s">
        <v>149</v>
      </c>
      <c r="B115" s="31" t="s">
        <v>184</v>
      </c>
      <c r="C115" s="32">
        <f t="shared" si="32"/>
        <v>100</v>
      </c>
      <c r="D115" s="72">
        <f t="shared" si="33"/>
        <v>2.3786497190752511E-2</v>
      </c>
      <c r="E115" s="72">
        <f t="shared" si="34"/>
        <v>4.1422249060132955E-2</v>
      </c>
      <c r="F115" s="34">
        <v>16</v>
      </c>
      <c r="G115" s="35">
        <v>16.45</v>
      </c>
      <c r="H115" s="35">
        <v>0</v>
      </c>
      <c r="I115" s="35">
        <v>5.2</v>
      </c>
      <c r="J115" s="35">
        <v>1</v>
      </c>
      <c r="K115" s="35">
        <v>0</v>
      </c>
      <c r="L115" s="35">
        <v>0</v>
      </c>
      <c r="M115" s="35">
        <v>0</v>
      </c>
      <c r="N115" s="35">
        <v>0</v>
      </c>
      <c r="O115" s="49">
        <v>0</v>
      </c>
      <c r="P115" s="49">
        <v>2</v>
      </c>
      <c r="Q115" s="49">
        <v>0</v>
      </c>
      <c r="R115" s="49">
        <v>0</v>
      </c>
      <c r="S115" s="49">
        <v>0</v>
      </c>
      <c r="T115" s="51">
        <v>0</v>
      </c>
      <c r="U115" s="39">
        <f t="shared" si="58"/>
        <v>0</v>
      </c>
      <c r="V115" s="40">
        <f t="shared" si="59"/>
        <v>0</v>
      </c>
      <c r="W115" s="40">
        <f t="shared" si="35"/>
        <v>0.31610942249240126</v>
      </c>
      <c r="X115" s="40">
        <f t="shared" si="36"/>
        <v>0.31610942249240126</v>
      </c>
      <c r="Y115" s="40">
        <f t="shared" si="37"/>
        <v>6.0790273556231005E-2</v>
      </c>
      <c r="Z115" s="40">
        <f t="shared" si="38"/>
        <v>0.14133738601823709</v>
      </c>
      <c r="AA115" s="40">
        <f t="shared" si="39"/>
        <v>0</v>
      </c>
      <c r="AB115" s="40">
        <f t="shared" si="40"/>
        <v>0</v>
      </c>
      <c r="AC115" s="40">
        <f t="shared" si="60"/>
        <v>0</v>
      </c>
      <c r="AD115" s="40">
        <f t="shared" si="41"/>
        <v>0</v>
      </c>
      <c r="AE115" s="40">
        <f t="shared" si="42"/>
        <v>0</v>
      </c>
      <c r="AF115" s="40">
        <f t="shared" si="43"/>
        <v>0</v>
      </c>
      <c r="AG115" s="41">
        <f t="shared" si="44"/>
        <v>0</v>
      </c>
      <c r="AH115" s="40">
        <f t="shared" si="45"/>
        <v>0</v>
      </c>
      <c r="AI115" s="40">
        <f t="shared" si="46"/>
        <v>0</v>
      </c>
      <c r="AJ115" s="40">
        <f t="shared" si="47"/>
        <v>0</v>
      </c>
      <c r="AK115" s="40">
        <f t="shared" si="48"/>
        <v>0.12158054711246201</v>
      </c>
      <c r="AL115" s="40">
        <f t="shared" si="49"/>
        <v>6.585612968591692E-2</v>
      </c>
      <c r="AM115" s="40">
        <f t="shared" si="50"/>
        <v>0</v>
      </c>
      <c r="AN115" s="40">
        <f t="shared" si="51"/>
        <v>0</v>
      </c>
      <c r="AO115" s="40">
        <f t="shared" si="52"/>
        <v>0</v>
      </c>
      <c r="AP115" s="40">
        <f t="shared" si="53"/>
        <v>0</v>
      </c>
      <c r="AQ115" s="40">
        <f t="shared" si="54"/>
        <v>0</v>
      </c>
      <c r="AR115" s="40">
        <f t="shared" si="55"/>
        <v>0</v>
      </c>
      <c r="AS115" s="40">
        <f t="shared" si="56"/>
        <v>0</v>
      </c>
      <c r="AT115" s="40">
        <f t="shared" si="57"/>
        <v>0</v>
      </c>
    </row>
    <row r="127" spans="1:46" x14ac:dyDescent="0.2">
      <c r="B127" s="42"/>
    </row>
    <row r="128" spans="1:46" x14ac:dyDescent="0.2">
      <c r="B128" s="42"/>
    </row>
    <row r="129" spans="2:2" x14ac:dyDescent="0.2">
      <c r="B129" s="42"/>
    </row>
    <row r="130" spans="2:2" x14ac:dyDescent="0.2">
      <c r="B130" s="42"/>
    </row>
    <row r="131" spans="2:2" x14ac:dyDescent="0.2">
      <c r="B131" s="42"/>
    </row>
    <row r="132" spans="2:2" x14ac:dyDescent="0.2">
      <c r="B132" s="42"/>
    </row>
    <row r="133" spans="2:2" x14ac:dyDescent="0.2">
      <c r="B133" s="42"/>
    </row>
  </sheetData>
  <protectedRanges>
    <protectedRange sqref="O86:T86" name="Диапазон1_11"/>
    <protectedRange sqref="N86" name="Диапазон1_1_2"/>
    <protectedRange sqref="N75:T75" name="Диапазон1_32"/>
    <protectedRange sqref="F112:T112" name="Диапазон1_36"/>
    <protectedRange sqref="F53:M53" name="Диапазон1_37"/>
    <protectedRange sqref="N53:T53" name="Диапазон1_38"/>
    <protectedRange sqref="F52:M52" name="Диапазон1_43"/>
    <protectedRange sqref="N52:T52" name="Диапазон1_44"/>
    <protectedRange sqref="F59:M59" name="Диапазон1_46"/>
    <protectedRange sqref="N59:T59" name="Диапазон1_47"/>
    <protectedRange sqref="F62:M62" name="Диапазон1_48"/>
    <protectedRange sqref="N62:T62" name="Диапазон1_49"/>
    <protectedRange sqref="F91:M91" name="Диапазон1_53"/>
    <protectedRange sqref="N91:T91" name="Диапазон1_54"/>
    <protectedRange sqref="F94:M94" name="Диапазон1_57"/>
    <protectedRange sqref="N94:T94" name="Диапазон1_58"/>
    <protectedRange sqref="M74" name="Диапазон1_63"/>
    <protectedRange sqref="F74" name="Диапазон1_3_2"/>
    <protectedRange sqref="G74" name="Диапазон1_4_1"/>
    <protectedRange sqref="H74" name="Диапазон1_5_1"/>
    <protectedRange sqref="I74" name="Диапазон1_6_1"/>
    <protectedRange sqref="J74" name="Диапазон1_7_1"/>
    <protectedRange sqref="K74" name="Диапазон1_8_1"/>
    <protectedRange sqref="L74" name="Диапазон1_9_1"/>
    <protectedRange sqref="T74" name="Диапазон1_64"/>
    <protectedRange sqref="N74" name="Диапазон1_10_1"/>
    <protectedRange sqref="O74:S74" name="Диапазон1_11_1"/>
    <protectedRange sqref="F34:M34" name="Диапазон1_65"/>
    <protectedRange sqref="O34:T34" name="Диапазон1_66"/>
    <protectedRange sqref="F80:M80" name="Диапазон1_69"/>
    <protectedRange sqref="N80:T80" name="Диапазон1_70"/>
    <protectedRange sqref="F70:M70" name="Диапазон1_71"/>
    <protectedRange sqref="N70:T70" name="Диапазон1_72"/>
    <protectedRange sqref="F84:M84" name="Диапазон1_77"/>
    <protectedRange sqref="N84:T84" name="Диапазон1_78"/>
    <protectedRange sqref="F45:M45" name="Диапазон1_79"/>
    <protectedRange sqref="N45:T45" name="Диапазон1_80"/>
    <protectedRange sqref="F103:M103" name="Диапазон1_17"/>
    <protectedRange sqref="N103:T103" name="Диапазон1_18"/>
    <protectedRange sqref="F43:M43" name="Диапазон1_87"/>
    <protectedRange sqref="N43:T43" name="Диапазон1_88"/>
    <protectedRange sqref="F49:T50 F106:T106 F96:T96 F61:T61 F101:T101" name="Диапазон1_99_1"/>
    <protectedRange sqref="F41:M41" name="Диапазон1_1_5"/>
    <protectedRange sqref="N41:T41" name="Диапазон1_1_6"/>
    <protectedRange sqref="F89:M89" name="Диапазон1_1_9"/>
    <protectedRange sqref="N89:T89" name="Диапазон1_1_10"/>
    <protectedRange sqref="F78:M78" name="Диапазон1_1_11"/>
    <protectedRange sqref="N78:T78" name="Диапазон1_1_12"/>
    <protectedRange sqref="F65:M65" name="Диапазон1_15"/>
    <protectedRange sqref="N65:T65" name="Диапазон1_16"/>
    <protectedRange sqref="F22:T22" name="Диапазон1_1"/>
    <protectedRange sqref="F19:T19" name="Диапазон1_9"/>
    <protectedRange sqref="F98:T98" name="Диапазон1_1_1"/>
    <protectedRange sqref="F64:T64" name="Диапазон1_2_1"/>
    <protectedRange sqref="F88:T88" name="Диапазон1_3_1"/>
    <protectedRange sqref="F72:T72" name="Диапазон1_4_2"/>
    <protectedRange sqref="F17:T17" name="Диапазон1_5_2"/>
    <protectedRange sqref="F24:T24" name="Диапазон1_6_2"/>
    <protectedRange sqref="F93:T93" name="Диапазон1_7_2"/>
    <protectedRange sqref="N109" name="Диапазон1_7"/>
    <protectedRange sqref="F99:M99" name="Диапазон1_4_3"/>
    <protectedRange sqref="N99:T99" name="Диапазон1_4_4"/>
    <protectedRange sqref="F102:M102" name="Диапазон1_5_3"/>
    <protectedRange sqref="N102:T102" name="Диапазон1_5_4"/>
    <protectedRange sqref="F39:M39" name="Диапазон1_5_1_1"/>
    <protectedRange sqref="N39:T39" name="Диапазон1_5_1_2"/>
    <protectedRange sqref="F108:M108" name="Диапазон1_5_5"/>
    <protectedRange sqref="N108:T108" name="Диапазон1_5_6"/>
    <protectedRange sqref="F60:M60" name="Диапазон1_5_7"/>
    <protectedRange sqref="N60:T60" name="Диапазон1_5_8"/>
    <protectedRange sqref="F105:M105" name="Диапазон1_1_13"/>
    <protectedRange sqref="N105:T105" name="Диапазон1_1_14"/>
    <protectedRange sqref="F76:T76" name="Диапазон1_13"/>
    <protectedRange sqref="F54:T54" name="Диапазон1_12"/>
    <protectedRange sqref="F51:T51" name="Диапазон1_1_7"/>
    <protectedRange sqref="F87:T87" name="Диапазон1_14"/>
    <protectedRange sqref="F68:T68" name="Диапазон1_20"/>
    <protectedRange sqref="M57 T57" name="Диапазон1_21"/>
    <protectedRange sqref="F57" name="Диапазон1_3_5"/>
    <protectedRange sqref="G57" name="Диапазон1_4_5"/>
    <protectedRange sqref="H57" name="Диапазон1_5_9"/>
    <protectedRange sqref="I57" name="Диапазон1_6_3"/>
    <protectedRange sqref="J57" name="Диапазон1_7_3"/>
    <protectedRange sqref="K57" name="Диапазон1_8_2"/>
    <protectedRange sqref="L57" name="Диапазон1_9_2"/>
    <protectedRange sqref="N57" name="Диапазон1_10_2"/>
    <protectedRange sqref="O57:S57" name="Диапазон1_11_2"/>
    <protectedRange sqref="F20:T20" name="Диапазон1_2"/>
    <protectedRange sqref="F110:T110" name="Диапазон1_5"/>
    <protectedRange sqref="F83:T83" name="Диапазон1_24"/>
    <protectedRange sqref="F85:T85" name="Диапазон1_23"/>
    <protectedRange sqref="F79:T79" name="Диапазон1_26"/>
    <protectedRange sqref="N18:T18" name="Диапазон1_35"/>
    <protectedRange sqref="N66" name="Диапазон1_41"/>
    <protectedRange sqref="F90:T90" name="Диапазон1_29"/>
    <protectedRange sqref="F100:T100" name="Диапазон1_28"/>
    <protectedRange sqref="F32:T32" name="Диапазон1_10"/>
    <protectedRange sqref="F47:T47" name="Диапазон1_40"/>
    <protectedRange sqref="F27:T27" name="Диапазон1_34"/>
    <protectedRange sqref="F25:T25" name="Диапазон1_42"/>
    <protectedRange sqref="F104:T104" name="Диапазон1_33"/>
    <protectedRange sqref="F33:T33" name="Диапазон1_45"/>
    <protectedRange sqref="F46:T46" name="Диапазон1_50"/>
    <protectedRange sqref="F36:H36" name="Диапазон1_1_8"/>
    <protectedRange sqref="I36:L36" name="Диапазон1_2_2"/>
    <protectedRange sqref="M36:O36" name="Диапазон1_3_6"/>
    <protectedRange sqref="P36:R36" name="Диапазон1_4_6"/>
    <protectedRange sqref="S36:T36" name="Диапазон1_5_10"/>
    <protectedRange sqref="F55:T55" name="Диапазон1_27"/>
    <protectedRange sqref="F67:T67" name="Диапазон1_30"/>
    <protectedRange sqref="F107:T107" name="Диапазон1_31"/>
    <protectedRange sqref="F109:M109" name="Диапазон1_52"/>
    <protectedRange sqref="O109:T109" name="Диапазон1_55"/>
    <protectedRange sqref="F66:M66" name="Диапазон1_6"/>
    <protectedRange sqref="O66:T66" name="Диапазон1_51"/>
    <protectedRange sqref="F73:T73" name="Диапазон1_56"/>
    <protectedRange sqref="F92:T92" name="Диапазон1_25"/>
    <protectedRange sqref="F31:M31 O31:R31" name="Диапазон1"/>
    <protectedRange sqref="N31" name="Диапазон1_2_3"/>
    <protectedRange sqref="S48:T48" name="Диапазон1_3_7"/>
    <protectedRange sqref="F69:T69" name="Диапазон1_22"/>
    <protectedRange sqref="F81:T81" name="Диапазон1_59"/>
    <protectedRange sqref="F77:T77" name="Диапазон1_4"/>
    <protectedRange sqref="F38:T38" name="Диапазон1_60"/>
    <protectedRange sqref="F42:J42" name="Диапазон1_61"/>
    <protectedRange sqref="K42:T42" name="Диапазон1_1_15"/>
    <protectedRange sqref="N111" name="Диапазон1_67"/>
    <protectedRange sqref="F35:T35" name="Диапазон1_8"/>
    <protectedRange sqref="G30:T30" name="Диапазон1_74"/>
    <protectedRange sqref="F28:T28" name="Диапазон1_81"/>
    <protectedRange sqref="F97:T97" name="Диапазон1_3"/>
    <protectedRange sqref="F44:T44" name="Диапазон1_19"/>
    <protectedRange sqref="F111:M111" name="Диапазон1_39"/>
    <protectedRange sqref="O111:T111" name="Диапазон1_62"/>
    <protectedRange sqref="F26:T26" name="Диапазон1_82"/>
    <protectedRange sqref="F18:M18" name="Диапазон1_76"/>
    <protectedRange sqref="F115:T115" name="Диапазон1_83"/>
    <protectedRange sqref="F16:M16 O16:T16" name="Диапазон1_84"/>
  </protectedRanges>
  <autoFilter ref="A14:BE115"/>
  <mergeCells count="23">
    <mergeCell ref="AS12:AT12"/>
    <mergeCell ref="A15:F15"/>
    <mergeCell ref="AI12:AJ12"/>
    <mergeCell ref="AK12:AL12"/>
    <mergeCell ref="AM12:AN12"/>
    <mergeCell ref="AO12:AP12"/>
    <mergeCell ref="AQ12:AR12"/>
    <mergeCell ref="G2:V2"/>
    <mergeCell ref="G4:V4"/>
    <mergeCell ref="A11:A13"/>
    <mergeCell ref="B11:B13"/>
    <mergeCell ref="C11:C13"/>
    <mergeCell ref="D11:D13"/>
    <mergeCell ref="E11:E13"/>
    <mergeCell ref="F11:T11"/>
    <mergeCell ref="U11:AT11"/>
    <mergeCell ref="U12:V12"/>
    <mergeCell ref="W12:X12"/>
    <mergeCell ref="Y12:Z12"/>
    <mergeCell ref="AA12:AB12"/>
    <mergeCell ref="AC12:AD12"/>
    <mergeCell ref="AE12:AF12"/>
    <mergeCell ref="AG12:AH12"/>
  </mergeCells>
  <conditionalFormatting sqref="D114">
    <cfRule type="aboveAverage" dxfId="10" priority="40"/>
  </conditionalFormatting>
  <conditionalFormatting sqref="AZ17:AZ30">
    <cfRule type="aboveAverage" dxfId="9" priority="39"/>
  </conditionalFormatting>
  <conditionalFormatting sqref="AZ31:AZ32 B127:B133">
    <cfRule type="aboveAverage" dxfId="8" priority="38"/>
  </conditionalFormatting>
  <conditionalFormatting sqref="AZ16 D16:D112">
    <cfRule type="aboveAverage" dxfId="7" priority="37"/>
  </conditionalFormatting>
  <conditionalFormatting sqref="E16:E114">
    <cfRule type="cellIs" dxfId="6" priority="36" operator="greaterThan">
      <formula>0.75</formula>
    </cfRule>
  </conditionalFormatting>
  <conditionalFormatting sqref="D113">
    <cfRule type="aboveAverage" dxfId="5" priority="35"/>
  </conditionalFormatting>
  <conditionalFormatting sqref="D16:D112">
    <cfRule type="aboveAverage" dxfId="4" priority="34"/>
  </conditionalFormatting>
  <conditionalFormatting sqref="E113">
    <cfRule type="aboveAverage" dxfId="3" priority="32"/>
  </conditionalFormatting>
  <conditionalFormatting sqref="E114">
    <cfRule type="aboveAverage" dxfId="2" priority="28"/>
  </conditionalFormatting>
  <conditionalFormatting sqref="E16:E113">
    <cfRule type="aboveAverage" dxfId="1" priority="9"/>
  </conditionalFormatting>
  <conditionalFormatting sqref="E16:E114">
    <cfRule type="aboveAverage" dxfId="0" priority="49"/>
  </conditionalFormatting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24" fitToHeight="0" orientation="landscape" r:id="rId1"/>
  <headerFooter>
    <oddHeader>&amp;RПриложение2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по кафедрам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</dc:creator>
  <cp:lastModifiedBy>Огородникова Екатерина Андреевна</cp:lastModifiedBy>
  <dcterms:created xsi:type="dcterms:W3CDTF">2017-03-27T06:09:44Z</dcterms:created>
  <dcterms:modified xsi:type="dcterms:W3CDTF">2017-03-27T07:51:37Z</dcterms:modified>
</cp:coreProperties>
</file>